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AG. RESTINGA SECA" sheetId="1" r:id="rId1"/>
  </sheets>
  <definedNames>
    <definedName name="_xlnm.Print_Area" localSheetId="0">'AG. RESTINGA SECA'!$A$1:$K$306</definedName>
    <definedName name="_xlnm.Print_Titles" localSheetId="0">'AG. RESTINGA SECA'!$12:$13</definedName>
  </definedNames>
  <calcPr fullCalcOnLoad="1"/>
</workbook>
</file>

<file path=xl/sharedStrings.xml><?xml version="1.0" encoding="utf-8"?>
<sst xmlns="http://schemas.openxmlformats.org/spreadsheetml/2006/main" count="884" uniqueCount="523">
  <si>
    <t>PLANILHA DE ORÇAMENTOS - COMPRA DE MATERIAIS E/OU SERVIÇOS</t>
  </si>
  <si>
    <t>ITEM</t>
  </si>
  <si>
    <t>DESCRIÇÃO</t>
  </si>
  <si>
    <t>QUANT.</t>
  </si>
  <si>
    <t>UNID.</t>
  </si>
  <si>
    <t>PREÇO UNITÁRIO</t>
  </si>
  <si>
    <t>PREÇO TOTAL</t>
  </si>
  <si>
    <t>MATERIAL</t>
  </si>
  <si>
    <t>MÃO DE OBRA</t>
  </si>
  <si>
    <t>1.0</t>
  </si>
  <si>
    <t xml:space="preserve"> </t>
  </si>
  <si>
    <t>I</t>
  </si>
  <si>
    <t>INSTALAÇÕES DE AR CONDICIONADO</t>
  </si>
  <si>
    <t>SUBTOTAL INSTALAÇÕES  DO AR CONDICIONADO</t>
  </si>
  <si>
    <t>unid.</t>
  </si>
  <si>
    <t>m</t>
  </si>
  <si>
    <t>Suporte metálico para sustentação das condensadoras</t>
  </si>
  <si>
    <t>par</t>
  </si>
  <si>
    <t>Ligação da drenagem dos condicionadores aos pontos de dreno</t>
  </si>
  <si>
    <t>1.12</t>
  </si>
  <si>
    <t>1.16</t>
  </si>
  <si>
    <t>Isolamento Borracha Elastomérica ø3/8"</t>
  </si>
  <si>
    <t>kg</t>
  </si>
  <si>
    <t>Isolamento Borracha Elastomérica ø7/8"</t>
  </si>
  <si>
    <t>Carga de gás refrigerante adicional</t>
  </si>
  <si>
    <t>Nitrogênio para soldagem e pressurização dos sistemas para teste de vazamento</t>
  </si>
  <si>
    <t>m³</t>
  </si>
  <si>
    <t>Acessórios diversos (suporte para fixação, pinos, parafusos, curvas, soldas,fita pvc).</t>
  </si>
  <si>
    <t>vb</t>
  </si>
  <si>
    <t>Isolamento Borracha Elastomérica ø1/2"</t>
  </si>
  <si>
    <t>Cano de cobre ø 7/8", esp. parede 1,58mm</t>
  </si>
  <si>
    <t>Cano de cobre ø1/2", esp. parede 0.79mm</t>
  </si>
  <si>
    <t>Cano de cobre ø 3/8", esp. parede 0.79mm</t>
  </si>
  <si>
    <t>Grelha contínua com aletas horizontais fixas e aletas posteriores verticais com regulagem individual, 825x425mm</t>
  </si>
  <si>
    <t>Junta flexível atenuadora de vibrações fabricada em lona de vinil reforçada e chapa galvanizada largura 70mm.</t>
  </si>
  <si>
    <t>cj</t>
  </si>
  <si>
    <t>Cano de cobre ø 3/4", esp. parede 0.79mm</t>
  </si>
  <si>
    <t>Cano de cobre ø1", esp. parede 1,58mm</t>
  </si>
  <si>
    <t>Isolamento Borracha Elastomérica ø1"</t>
  </si>
  <si>
    <t>Isolamento Borracha Elastomérica ø3/4"</t>
  </si>
  <si>
    <t>Atenuadores de ruído para descarga das evaporadoras</t>
  </si>
  <si>
    <t>Grelha de retorno 1000x400mm sem registro cor branca</t>
  </si>
  <si>
    <t>Unidade condicionadora modular de alta capacidade - Splitão, 5 TR, condensadora tipo barril descarga axial vertical. Equipado com kit de filtragem G4, bateria de resistências elétricas 2 x 3kW, controlador analógico com fio. Fluido refrigerante isento de cloro - HFC R-410 A ou  R-407 C.</t>
  </si>
  <si>
    <t>m²</t>
  </si>
  <si>
    <t>Interligação elétrica de comando entre unidades evaporadoras e condensadoras</t>
  </si>
  <si>
    <t>Kit resistência elétrica 2 X 3.0 kW completo ( fiação,resistências, sensores, proteções, contatoras, etc.) incorporado ao splitão.</t>
  </si>
  <si>
    <t>EQUIPAMENTOS E MATERIAIS</t>
  </si>
  <si>
    <t>Desmontagem de motobombas e transporte Restinga Seca - Bagergs Canoas.</t>
  </si>
  <si>
    <t>Retirada, descaracterização e descarte do sistema de climatização atual (Evaporadores e torre de resfriamento)</t>
  </si>
  <si>
    <t>PROPONENTE</t>
  </si>
  <si>
    <t>NOME:</t>
  </si>
  <si>
    <t>Desinstalação, limpeza e embalamento de equipamento de ar condicionado tipo Piso Teto 30.000 Btu/h. Transportar até a Bagergs - Canoas</t>
  </si>
  <si>
    <r>
      <rPr>
        <sz val="10"/>
        <rFont val="Calibri"/>
        <family val="2"/>
      </rPr>
      <t>1</t>
    </r>
    <r>
      <rPr>
        <b/>
        <sz val="10"/>
        <rFont val="Calibri"/>
        <family val="2"/>
      </rPr>
      <t>.</t>
    </r>
    <r>
      <rPr>
        <sz val="10"/>
        <rFont val="Calibri"/>
        <family val="2"/>
      </rPr>
      <t>1</t>
    </r>
  </si>
  <si>
    <t>xx,xx</t>
  </si>
  <si>
    <t>1.2</t>
  </si>
  <si>
    <t>2.1</t>
  </si>
  <si>
    <t>2.2</t>
  </si>
  <si>
    <t>Piso-Regularização do contrapiso, primer, manta asfáltica, proteção mecânica para o terraço .</t>
  </si>
  <si>
    <t>2.3</t>
  </si>
  <si>
    <t>Piso cerâmico antiderrapante PEI V-40X40, com rejuntes, colocado no terraço.</t>
  </si>
  <si>
    <t>2.4</t>
  </si>
  <si>
    <t>2.5</t>
  </si>
  <si>
    <t xml:space="preserve">Pintura-tinta acrílica nas paredes do terraço e reservatório superior </t>
  </si>
  <si>
    <t>2.6</t>
  </si>
  <si>
    <t>Remoção  e transporte de entulhos e resíduos</t>
  </si>
  <si>
    <t>2.7</t>
  </si>
  <si>
    <t xml:space="preserve">Destinação de entulhos e resíduos </t>
  </si>
  <si>
    <t>3.1</t>
  </si>
  <si>
    <t>II</t>
  </si>
  <si>
    <t>INSTALAÇÕES ELÉTRICAS:</t>
  </si>
  <si>
    <t xml:space="preserve">          - seção 2,5mm² </t>
  </si>
  <si>
    <t xml:space="preserve">          - seção 4,0mm² </t>
  </si>
  <si>
    <t>Suporte de canaleta de aluminio com :</t>
  </si>
  <si>
    <t xml:space="preserve">          - interruptor simples</t>
  </si>
  <si>
    <t xml:space="preserve">          - interruptor duplo.</t>
  </si>
  <si>
    <t xml:space="preserve">          - interruptor triplo.</t>
  </si>
  <si>
    <t>Canaleta aluminio 73x25mm dupla c/ tampa de encaixe - Branca</t>
  </si>
  <si>
    <t>Tampa terminal ABS 25mm - Branca</t>
  </si>
  <si>
    <t>Adaptador 2x3/4"  específica de canaleta de aluminio 73x25mm</t>
  </si>
  <si>
    <t>Tampa para eletrocalha 50mm</t>
  </si>
  <si>
    <t xml:space="preserve">Suporte suspensão para eletrocalha 100x50mm </t>
  </si>
  <si>
    <t>Acessório "T" para eletrocalha 100x50mm</t>
  </si>
  <si>
    <t>Emenda interna tipo "U" p/ eletrocalha 100x50mm</t>
  </si>
  <si>
    <t>Terminal de fechamento p/ eletrocalha 100x50mm</t>
  </si>
  <si>
    <t xml:space="preserve">Derivação lateral de eletrocalha para perfilado </t>
  </si>
  <si>
    <t>Perfilado 38x38mm chapa 14</t>
  </si>
  <si>
    <t>Suporte longo p/perfilado 38x38mm</t>
  </si>
  <si>
    <t>Base c/ 4 furos fixação externa p/perfilado 38x38mm</t>
  </si>
  <si>
    <t xml:space="preserve">Emendas Internas ("I", "L") para perfilado 38x38mm  </t>
  </si>
  <si>
    <t xml:space="preserve">Emendas "T" para perfilado 38x38mm  </t>
  </si>
  <si>
    <t xml:space="preserve">Emendas "X" para perfilado 38x38mm  </t>
  </si>
  <si>
    <t>Parafusos, porcas e arruelas para perfilados/eletrocalha</t>
  </si>
  <si>
    <t>Vergalhão rosca total 1/4"</t>
  </si>
  <si>
    <t>Chumbador rosca interna 1/4"</t>
  </si>
  <si>
    <t>Cabo  livre de halogêneo - antichama- tipo PP 3x1,5mm²/750V - Ligação das luminárias.</t>
  </si>
  <si>
    <t>Plug Macho e fêmea novo padrão - ligação luminárias</t>
  </si>
  <si>
    <t>Contactora tripolar 220V/25 A</t>
  </si>
  <si>
    <t>Eletroduto de ferro diam. 20mm</t>
  </si>
  <si>
    <t xml:space="preserve">Revisão e reaperto geral no CD em que serão ligados os novos pontos de força </t>
  </si>
  <si>
    <t>x,xx</t>
  </si>
  <si>
    <t>SUBTOTAL ELÉTRICO:</t>
  </si>
  <si>
    <t>III</t>
  </si>
  <si>
    <t>OBRAS CIVIS</t>
  </si>
  <si>
    <t>SUBTOTAL OBRAS CIVIS</t>
  </si>
  <si>
    <t>1.2.1</t>
  </si>
  <si>
    <t>1.3.1</t>
  </si>
  <si>
    <t>1.3.2</t>
  </si>
  <si>
    <t>1.3.3</t>
  </si>
  <si>
    <t>INSTALAÇÕES MECÂNICAS, COM ADEQUAÇÕES CIVIS E ELÉTRICAS DA AG.RESTINGA SECA</t>
  </si>
  <si>
    <t>RETIRADA /REMOÇÃO/ LIMPEZA - TERRAÇO</t>
  </si>
  <si>
    <t>Paredes, lateral da platibanda-Primer,manta asfáltica com tela- altura 30 cm</t>
  </si>
  <si>
    <t>Fornecimento e instalação de capeamento em chapa metálica-largura 26cm-  da platibanda do terraço, parte superior</t>
  </si>
  <si>
    <t>FORROS</t>
  </si>
  <si>
    <t>Fornecimento e instalação de forro em fibra mineral - 1,25mx0,625m - com perfis metálicos na cor branco e estrutura de sustentação</t>
  </si>
  <si>
    <t>PAREDES</t>
  </si>
  <si>
    <t>4.1</t>
  </si>
  <si>
    <t>4.2</t>
  </si>
  <si>
    <t xml:space="preserve"> Alvenaria de tijolo furado - 20cm  </t>
  </si>
  <si>
    <t>REVESTIMENTOS</t>
  </si>
  <si>
    <t>5.1</t>
  </si>
  <si>
    <t>Aplicação de selador antes da massa corrida ( parede gesso acartonado)</t>
  </si>
  <si>
    <t>5.2</t>
  </si>
  <si>
    <t>5.3</t>
  </si>
  <si>
    <t>Chapisco /emboço e reboco</t>
  </si>
  <si>
    <t>ESQUADRIAS E ELEMENTOS METÁLICOS</t>
  </si>
  <si>
    <t>6.1</t>
  </si>
  <si>
    <t>Alumínio</t>
  </si>
  <si>
    <t>6.1.1</t>
  </si>
  <si>
    <t>Porta 100cmx210cm - 1 folha - em alumínio anodizado com visor de vidro cor branca -completa - com grades- fechadura auxiliar tetra chave,porta auxiliar da sala de  autoatendimento</t>
  </si>
  <si>
    <t>6.1.2</t>
  </si>
  <si>
    <t xml:space="preserve">Caixilharia fixa de alumínio anodizado, cor branca, perfil série 30, piso - forro, com vidro simples 5mm, para esquadria entre SAA e o interior da Agência, com vãos para porta de segurança e porta de emergência </t>
  </si>
  <si>
    <t>6.1.3</t>
  </si>
  <si>
    <t xml:space="preserve">Grade em alumínio anodizado, na cor branca, perfil tubular horizontal 1/2" x 1"- a ser acoplada a esquadria de alumínio, altura 2,10m, espaçamento 12cm   </t>
  </si>
  <si>
    <t>6.1.4</t>
  </si>
  <si>
    <t>6.1.5</t>
  </si>
  <si>
    <t xml:space="preserve">Grade de ferro, 1/2" - espaçamento entre barras de 10cm, instalada horizontalmente, barra vertical com ferro chato 1x1/4", pintada com tinta antiferruginosa e tinta esmalte  na cor branca, fixadas entre peitoril e pilares, instaladas internamente  na esquadria da fachada.    </t>
  </si>
  <si>
    <t>6.1.6</t>
  </si>
  <si>
    <t>Máscara modelo novo</t>
  </si>
  <si>
    <t>6.1.7</t>
  </si>
  <si>
    <t xml:space="preserve">Esquadria em alumínio I.30 (30001). Estruturada em tubos de alumínio (TG-018).Fechamento nas extremidades em 45 graus e intervalos de topo conforme projeto para divisor de sigilo caixas  e divisor de ambientes.  </t>
  </si>
  <si>
    <t>6.1.8</t>
  </si>
  <si>
    <t>Tubo em aço inox, H= mobiliário até a laje, com estrutura de sustentação fixada na laje superior, diametro 3".</t>
  </si>
  <si>
    <t>6.1.9</t>
  </si>
  <si>
    <t>Vidro incolor 6mm</t>
  </si>
  <si>
    <t>6.1.10</t>
  </si>
  <si>
    <t>Filme  venetian 10mm x 4mm combinado com jateado 50% parte superior  para divisor de sigilo caixas e do divisor de ambientes.</t>
  </si>
  <si>
    <t>6.1.11</t>
  </si>
  <si>
    <t>Filme  venetian 10mm x 4mm  para divisor de ambientes</t>
  </si>
  <si>
    <t>6.1.12</t>
  </si>
  <si>
    <t>Fornecimento e instalação de armário em MDF 18mm acabamento melamínico cor Laca Branca. (P=35cm x H=190cm x L=110cm ) fixado ao chão com cantoneiras de alumínio (CT 026) parafusos de inox, conforme projeto.</t>
  </si>
  <si>
    <t>Recorte de forro de fibra mineral para passagem de tubo em aço inox</t>
  </si>
  <si>
    <t>PINTURA</t>
  </si>
  <si>
    <t>7.1</t>
  </si>
  <si>
    <t xml:space="preserve">Tinta  acrílica acetinada cor branco neve sobre paredes de alvenaria  e forro(laje)  - 2 demãos </t>
  </si>
  <si>
    <t>7.2</t>
  </si>
  <si>
    <t xml:space="preserve">Tinta  acrílica acetinada cor azul sobre paredes de alvenaria - 2 demãos </t>
  </si>
  <si>
    <t>7.3</t>
  </si>
  <si>
    <t xml:space="preserve">Tinta  acrílica acetinada cor branco neve sobre paredes de gesso acartonado  - 2 demãos </t>
  </si>
  <si>
    <t>7.4</t>
  </si>
  <si>
    <t>Tinta esmalte  sobre lambris de madeira, 2 demãos</t>
  </si>
  <si>
    <t>8.1</t>
  </si>
  <si>
    <t>conj</t>
  </si>
  <si>
    <t>8.2</t>
  </si>
  <si>
    <t>8.3</t>
  </si>
  <si>
    <t>8.4</t>
  </si>
  <si>
    <t>8.5</t>
  </si>
  <si>
    <t>Derivação lateral p/ eletroduto</t>
  </si>
  <si>
    <t>MiniDisjuntor Monopolar/4,5kA - 16A - tipo 5SX1 Siemens - Circuito Estabilizado porta automatizada.</t>
  </si>
  <si>
    <t>Dispositivo DR 25A sensibilidade 30mA - Tipo Siemens - Circuito Estabilizado porta automatizada.</t>
  </si>
  <si>
    <t>PROGRAMAÇÃO VISUAL</t>
  </si>
  <si>
    <t>9.1</t>
  </si>
  <si>
    <t>PROGRAMAÇÃO VISUAL INTERNA</t>
  </si>
  <si>
    <t>9.1.1</t>
  </si>
  <si>
    <t>Placas em acrílico suspensas - Placas em acrílico sobrepostas (branca translúcida e azul pantone 300C), com texto em adesivo vinílico branco, presas ao forro com tirantes metálicos, conforme projeto</t>
  </si>
  <si>
    <t>9.1.1.1</t>
  </si>
  <si>
    <t>PS1 – AUTOATENDIMENTO</t>
  </si>
  <si>
    <t>9.1.1.2</t>
  </si>
  <si>
    <t>PS2 – CAIXAS ATENDIMENTO POR SENHA</t>
  </si>
  <si>
    <t>9.1.1.3</t>
  </si>
  <si>
    <t>PS4 – PREFERENCIAL</t>
  </si>
  <si>
    <t>9.1.1.4</t>
  </si>
  <si>
    <t>PS5 – ATENDIMENTO PESSOA FÍSICA</t>
  </si>
  <si>
    <t>9.1.1.5</t>
  </si>
  <si>
    <t>PS6 – ATENDIMENTO EMPRESARIAL</t>
  </si>
  <si>
    <t>9.1.1.6</t>
  </si>
  <si>
    <t>PS7 – ATENDIMENTO NEGÓCIOS</t>
  </si>
  <si>
    <t>9.1.1.7</t>
  </si>
  <si>
    <t>PS10 – GERENTE-GERAL</t>
  </si>
  <si>
    <t>9.1.1.8</t>
  </si>
  <si>
    <t>PS11 – GERENTE ADJUNTO</t>
  </si>
  <si>
    <t>9.1.1.9</t>
  </si>
  <si>
    <t>PS12 – CRÉDITO RURAL</t>
  </si>
  <si>
    <t>9.1.2</t>
  </si>
  <si>
    <t>Adesivos</t>
  </si>
  <si>
    <t>9.1.2.1</t>
  </si>
  <si>
    <t>A2PO - Passa objetos</t>
  </si>
  <si>
    <t>9.1.3</t>
  </si>
  <si>
    <t>9.1.4</t>
  </si>
  <si>
    <t>9.2</t>
  </si>
  <si>
    <t>PROGRAMAÇÃO VISUAL EXTERNA</t>
  </si>
  <si>
    <t>9.2.1</t>
  </si>
  <si>
    <t>LOGO Retroiluminado em aço escovado parafusados na parede em alvenaria, dimensões 87x80cm, confrme padrão do Banrisul</t>
  </si>
  <si>
    <t>DIVERSOS</t>
  </si>
  <si>
    <t>10.1</t>
  </si>
  <si>
    <t>Desmontagem/Retirada/Descarte</t>
  </si>
  <si>
    <t>Máscara de painel de divisória - H=4,50m</t>
  </si>
  <si>
    <t>Esquadria, painel de divisória e vidro - H=4,50m</t>
  </si>
  <si>
    <t>Piso tátil - em placas de poliester - interno</t>
  </si>
  <si>
    <t>Esquadria de alumínio anodizado natural, com vidro simples 5mm, na fachada acima da porta de entrada, para instalação de  porta de  aço de enrolar, adaptando esquadria de alumínio existente</t>
  </si>
  <si>
    <t xml:space="preserve">Esquadria de ferro , metalon, com vidro -dimensões 2,65mx4,00m </t>
  </si>
  <si>
    <t>cj.</t>
  </si>
  <si>
    <t>10.2</t>
  </si>
  <si>
    <t>10.3</t>
  </si>
  <si>
    <t>Película jateada branca</t>
  </si>
  <si>
    <t>10.4</t>
  </si>
  <si>
    <t xml:space="preserve">Painel ACM, na cor platina, espessura 6m, para fechamento do rolo da porta de aço de enrolar, junto a fachada </t>
  </si>
  <si>
    <t>10.5</t>
  </si>
  <si>
    <t>10.6</t>
  </si>
  <si>
    <t>Passa objetos em acrílico</t>
  </si>
  <si>
    <t>10.7</t>
  </si>
  <si>
    <t>Porta detectora de metais , modelo cilídrico  80cm, sistema de detecção bobina central, caixa de passagem com vidros curvos laminados de segurança, espessura de 10mm, estrutura na cor branca, conforme memorial técnico descritivo e leiaute anexo</t>
  </si>
  <si>
    <t>1.1</t>
  </si>
  <si>
    <t xml:space="preserve"> Luminária de EMBUTIR - 2x120cm, com aletas brancas completa tipo R 730- Suportes, 2 lâmpadas LED T8 - 4.000k - 18 a 21W - 25.000h L -70 Garantia de 02 Anos.</t>
  </si>
  <si>
    <t>Condutor unipolar flexível  livre de halogêneo , antichama isolação p/ 750V :</t>
  </si>
  <si>
    <t>1.3</t>
  </si>
  <si>
    <t>1.4</t>
  </si>
  <si>
    <t>1.5</t>
  </si>
  <si>
    <t>1.6</t>
  </si>
  <si>
    <t>1.7</t>
  </si>
  <si>
    <t xml:space="preserve">Eletrocalha 100x50mm </t>
  </si>
  <si>
    <t>1.8</t>
  </si>
  <si>
    <t>1.9</t>
  </si>
  <si>
    <t>Curva vertical de descida para eletrocalha 100x50mm</t>
  </si>
  <si>
    <t>1.10</t>
  </si>
  <si>
    <t>1.11</t>
  </si>
  <si>
    <t>1.13</t>
  </si>
  <si>
    <t>1.14</t>
  </si>
  <si>
    <t>1.15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</si>
  <si>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</si>
  <si>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</si>
  <si>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</si>
  <si>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</si>
  <si>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</si>
  <si>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</si>
  <si>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</si>
  <si>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</si>
  <si>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</si>
  <si>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</si>
  <si>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Timer tipo COEL RTST 20 - instalar na caixa existente atrás da máscara</t>
  </si>
  <si>
    <t>1.27</t>
  </si>
  <si>
    <t>1.28</t>
  </si>
  <si>
    <t>1.29</t>
  </si>
  <si>
    <t>1.30</t>
  </si>
  <si>
    <t>INSTALAÇÕES DE ILUMINAÇÃO DE EMERGÊNCIA</t>
  </si>
  <si>
    <t>Modulo Autônomo de luz de emergência, 115/220V, com 80 led’s, bateria selada 6V-4.5Ah, autonomia superior 4 horas, gabinete em metal, pintura epoxi, completa.  (Indicação de : (2 SAIDA e 1 SAIDA EMERGÊNCIA) Ref.: Lumymaster-LM 0109XX-L ou equivalente técnico</t>
  </si>
  <si>
    <t>Módulo Autonomo de emergência com dois farois de 32 Led´s cada com baterial 12V-7Ah c/ suporte metalico p/ fixação da bateria. Instalar atras da máscara na SAA com os farois na SAA.</t>
  </si>
  <si>
    <t>Canaleta alumínio 73x25 tripla c/ tampa de encaixe - Branca</t>
  </si>
  <si>
    <t>Suporte para canaleta de aluminio p/três blocos com UMA tomada tipo bloco NBR 20A (AZUL) mais DOIS blocos cego na cor branca para iluminação de emergência.</t>
  </si>
  <si>
    <t>PONTOS PARA A MÁSCARA DOS CASHES:</t>
  </si>
  <si>
    <t xml:space="preserve">Canaleta de aluminio 73x25 tripla c/tampa de encaixe Pintada branca </t>
  </si>
  <si>
    <t xml:space="preserve"> m</t>
  </si>
  <si>
    <t>3.2</t>
  </si>
  <si>
    <t>Eletroduto conduíte tipo sealtube 3/4" com alma de aço</t>
  </si>
  <si>
    <t>3.3</t>
  </si>
  <si>
    <t>3.4</t>
  </si>
  <si>
    <t>Suporte para canaleta de aluminio p/ quatro blocos com duas tomadas tipo bloco NBR 20A (preta) mais dois blocos c/ RJ45 e um cego modelo DT-63440.10</t>
  </si>
  <si>
    <t>3.5</t>
  </si>
  <si>
    <t>Curva Vertical 90º metálica especifica de canaleta de aluminio 73x25mm</t>
  </si>
  <si>
    <t>Cabo unipolar tipo flexivel, livre de halogêneo, antichama, 750V, seção 2,5 mm2.</t>
  </si>
  <si>
    <t>Cabo UTP cat. 5e</t>
  </si>
  <si>
    <t>4.4</t>
  </si>
  <si>
    <t>4.5</t>
  </si>
  <si>
    <t>INFRAESTRUTURA PARA TROCA DE RACKS</t>
  </si>
  <si>
    <t>Cabo multi lan CAT5</t>
  </si>
  <si>
    <t>Cabo unipolar tipo flexível, livre de halogêneo, antichama, 750V, seção 2,5 mm2.</t>
  </si>
  <si>
    <t>Suporte para canaleta de aluminio p/três blocos com duas tomadas tipo bloco NBR 20A (PRETA) mais um bloco cego na cor branca</t>
  </si>
  <si>
    <t>5.5</t>
  </si>
  <si>
    <t>Caixa de alumínio 100x100x50mm com altura específica para canaleta 73x25mm</t>
  </si>
  <si>
    <t>5.6</t>
  </si>
  <si>
    <t>Curva 90º de PVC (interna e externa) específica de canaleta de alumínio 73x25mm</t>
  </si>
  <si>
    <t>5.7</t>
  </si>
  <si>
    <t>Curva 90º metálica - específica de canaleta de alumínio 73x25mm</t>
  </si>
  <si>
    <t>5.8</t>
  </si>
  <si>
    <t>Patch panel CAT5E Plus 24P</t>
  </si>
  <si>
    <t>5.9</t>
  </si>
  <si>
    <t>Voice panel 50P com RJ45 CAT5E para RACK OPERADORAS</t>
  </si>
  <si>
    <t>Disjuntores Monopolar/4,5kA - 16A*</t>
  </si>
  <si>
    <t xml:space="preserve">Retirada de infra antiga de telefonia </t>
  </si>
  <si>
    <t>Régua com 8 tomadas para racks 19" com ângulo de 45º</t>
  </si>
  <si>
    <t>Rack padrão 19" tipo gabinete fechado, porta acrílico com chave, próprio para cabeamento estruturado de 24 Us, profundidade 570mm  fixado na parede com UMA bandeja e 07(SETE) organizadores de cabos - Cor RAL 7032</t>
  </si>
  <si>
    <t>Cabo CIT-10 pares</t>
  </si>
  <si>
    <t>patch cord azul 1,0 mts para o Rack</t>
  </si>
  <si>
    <t>patch cord verde 1,0 mts para o Rack</t>
  </si>
  <si>
    <t>patch cord azul 2,5 mts para interligações Racks</t>
  </si>
  <si>
    <t>Retirada de Rack 10 U, embalagem e entrega na BAGERGS</t>
  </si>
  <si>
    <t>Retirada de Rack Embratel</t>
  </si>
  <si>
    <t>Religação dos pontos logicos e telefônicos existente no Rack e identificação dos mesmos</t>
  </si>
  <si>
    <t>TROCA DE PORTA EQUIPAMENTOS PARA NOVO PADRÃO E DE ELETRODUTOS POR CANALETA NA ÁREA DE ATENDIMENTO E AUTOMAÇÃO</t>
  </si>
  <si>
    <t>6.2</t>
  </si>
  <si>
    <t>Suporte para canaleta de alumínio p/três blocos com uma tomadas tipo bloco NBR 20A (VERMELHA) mais dois blocos cegos na cor branca</t>
  </si>
  <si>
    <t>6.3</t>
  </si>
  <si>
    <t>Suporte para canaleta de aluminio p/tres blocos sendo dois bloco c/RJ.45 e mais um blocos cego, pintado de branco</t>
  </si>
  <si>
    <t>6.4</t>
  </si>
  <si>
    <t>6.5</t>
  </si>
  <si>
    <t>6.6</t>
  </si>
  <si>
    <t>6.7</t>
  </si>
  <si>
    <t>6.8</t>
  </si>
  <si>
    <t xml:space="preserve">Retirada de infra antiga de elétrica/lógica/telefonia e fazer o descarte </t>
  </si>
  <si>
    <t>6.9</t>
  </si>
  <si>
    <t>6.10</t>
  </si>
  <si>
    <t>6.11</t>
  </si>
  <si>
    <t>6.12</t>
  </si>
  <si>
    <t>6.13</t>
  </si>
  <si>
    <t>Canaleta aluminio 73x45 dupla c/ tampa de encaixe - Pintada</t>
  </si>
  <si>
    <t>6.14</t>
  </si>
  <si>
    <t>Caixa de aluminio 100x100x50mm específica de canaleta de aluminio</t>
  </si>
  <si>
    <t>6.15</t>
  </si>
  <si>
    <t xml:space="preserve">        -73x45mm</t>
  </si>
  <si>
    <t>6.16</t>
  </si>
  <si>
    <t>Curva 90º de PVC (interna e externa) específica de canaleta de aluminio</t>
  </si>
  <si>
    <t>6.17</t>
  </si>
  <si>
    <t>6.18</t>
  </si>
  <si>
    <t>Curva horizontal 90º metálica - específica de canaleta de aluminio 73x45mm</t>
  </si>
  <si>
    <t>6.19</t>
  </si>
  <si>
    <t>6.20</t>
  </si>
  <si>
    <t>6.21</t>
  </si>
  <si>
    <t xml:space="preserve">Spiral tube </t>
  </si>
  <si>
    <t>ADEQUAÇÃO ALARME</t>
  </si>
  <si>
    <t>Eletroduto ferro ø 25 mm.</t>
  </si>
  <si>
    <t>Caixa de passagem c/ tampa cega tipo condulete diam 25mm</t>
  </si>
  <si>
    <t>Adaptador para canaleta de aluminio 73x25mm e eletroduto - 3x1"</t>
  </si>
  <si>
    <t>7.5</t>
  </si>
  <si>
    <t>Suporte para canaleta de aluminio do tipo cego de cor branco</t>
  </si>
  <si>
    <t>DIVISOR DE SIGILO</t>
  </si>
  <si>
    <t>Suporte para canaleta de aluminio p/três blocos com duas tomadas tipo bloco NBR 20A (PRETA) mais um bloco cego.</t>
  </si>
  <si>
    <t>Suporte para canaleta de aluminio p/três blocos sendo um bloco c/RJ45 e mais dois blocos cego</t>
  </si>
  <si>
    <t>Cabo muiltilan CAT5</t>
  </si>
  <si>
    <t>Cabo unipolar flexivel seção 2,5 mm²</t>
  </si>
  <si>
    <t>Canaleta de aluminio 73x25 tripla c/tampa de encaixe branco</t>
  </si>
  <si>
    <t>Caixa de aluminio 100x100x50mm com altura especifica para canaleta 73x25mm</t>
  </si>
  <si>
    <t>Disjuntor monopolar 4,5kA - 16A</t>
  </si>
  <si>
    <t xml:space="preserve">SERVIÇOS COMPLEMENTARES </t>
  </si>
  <si>
    <t>Retirada de luminárias, interruptores, eletrodutos e fiação elétrica com descarte das luminárias, eletrodutos e entrega das lâmpadas fluorescentes na BAGERGS.</t>
  </si>
  <si>
    <t>Adequação dos pontos de alarme existentes incluindo ponto na porta auxiliar</t>
  </si>
  <si>
    <t>9.3</t>
  </si>
  <si>
    <t>Certficação dos Cabos de Rede UTP Cat. 5E</t>
  </si>
  <si>
    <t>conj.</t>
  </si>
  <si>
    <t>9.4</t>
  </si>
  <si>
    <t>Adequação do ponto da PGDM</t>
  </si>
  <si>
    <t>9.5</t>
  </si>
  <si>
    <t>Inclusão de ponto para os "Dados" interligado ao circuito da iluminação da logomarca</t>
  </si>
  <si>
    <t>Aplicação de  massa corrida com lixamento, antes da pintura na parede (parede gesso acartonado)</t>
  </si>
  <si>
    <t>Cabo unipolar flexível seção 1,0mm² (comando do timer do ar condicionado)</t>
  </si>
  <si>
    <t>Unidade condicionadora tipo mini split, evaporadora modelo dutado (built in), ciclo reverso, capacidade nominal 48.000 Btu/h. Acionamento por controle remoto com fio.  Fluido refrigerante isento de cloro - HFC R-410 A ou  R-407 C.</t>
  </si>
  <si>
    <t>Gabinete de ventilação para instalação no forro, 1000 m3/h, rotor sirocco, acionamento por correia e polias, com gaveta para filtro G4, motor 0,12 kW, 380V/3F/60Hz</t>
  </si>
  <si>
    <t>Difusor de duas direções equipado com caixa plenum e registro borboleta no bocal, 9x9"</t>
  </si>
  <si>
    <t>Duto circular flexivel fabricado em alumínio, poliéster e arame bronzeado, sem isolamento. Sistema de exaustão sanitário PNE e renovação de ar.</t>
  </si>
  <si>
    <t>1.31</t>
  </si>
  <si>
    <t>1.32</t>
  </si>
  <si>
    <t>1.33</t>
  </si>
  <si>
    <t>1.34</t>
  </si>
  <si>
    <t>1.35</t>
  </si>
  <si>
    <t>1.36</t>
  </si>
  <si>
    <t>Veneziana de tomada de ar exterior com tela e grade de proteção em ferrro. Dimensões 500X500mm</t>
  </si>
  <si>
    <t>Veneziana indevassável em alumínio com moldura dupla, para retorno do ar em porta 500x500 mm.</t>
  </si>
  <si>
    <t>Isolamento térmico para tubulação de dreno diam 32mm</t>
  </si>
  <si>
    <t>4.3</t>
  </si>
  <si>
    <t>4.6</t>
  </si>
  <si>
    <t>Eletroduto de ferro 25mm - Para interligação da caixa de comando atrás da máscara com eletrocalha elétrica, motor da porta automatizada e complementação da tubulação de alarme.</t>
  </si>
  <si>
    <t>4.7</t>
  </si>
  <si>
    <t>Caixa passagem condulete 25mm c/tampa cega - Para interligação da caixa de comando atrás da máscara com eletrocalha elétrica, motor da porta automatizada e complementação da tubulação de alarme.</t>
  </si>
  <si>
    <t>un</t>
  </si>
  <si>
    <t>2.8</t>
  </si>
  <si>
    <t xml:space="preserve">            - 3x25A - Unidades Condensadoras</t>
  </si>
  <si>
    <t>Disjuntor Tripolar/4,5kA</t>
  </si>
  <si>
    <t xml:space="preserve">            - 3x63A - Geral QF-AC</t>
  </si>
  <si>
    <t>PONTOS DE LUZ /TOMADAS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</si>
  <si>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</si>
  <si>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</si>
  <si>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</si>
  <si>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</si>
  <si>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</si>
  <si>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</si>
  <si>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</si>
  <si>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</si>
  <si>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</si>
  <si>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</si>
  <si>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</si>
  <si>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</si>
  <si>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9.6</t>
  </si>
  <si>
    <t>9.7</t>
  </si>
  <si>
    <t>2.2.1</t>
  </si>
  <si>
    <t>2.2.2</t>
  </si>
  <si>
    <t>2.2.3</t>
  </si>
  <si>
    <t>INFRAESTRUTURA PARA AR CONDICIONADO</t>
  </si>
  <si>
    <t xml:space="preserve">            - 3x10A - Exaustor</t>
  </si>
  <si>
    <t>Condutor unipolar flexível  livre de halogêneo , antichama isolação p/ 750V</t>
  </si>
  <si>
    <t>Centro de distribuição de uso aparente para 24 elementos com   barramentos com espaço p/ geral ( TIPO STAB.) - QAC</t>
  </si>
  <si>
    <t>2.4.1</t>
  </si>
  <si>
    <t>2.4.2</t>
  </si>
  <si>
    <t xml:space="preserve">Eletroduto de ferro 25mm pintado de branco na parte aparente - Para interligação do CD AR com as condensadoras </t>
  </si>
  <si>
    <t xml:space="preserve">Caixa passagem condulete 25mm c/tampa cega pintadas de branco na parte aparente - Para interligação do CD AR com as condensadoras </t>
  </si>
  <si>
    <t xml:space="preserve">            - 3x16A - Split SAA</t>
  </si>
  <si>
    <t>Rack tamanho 16U x 19" x 600mm (profundidade interna) - Completo - Grau de proteção IP 20, com 3 bandejas, fechaduras em todas as aberturas, porta frontal e teto em aço cego e laterais com aletas para ventilação (RACK DAS OPERADORAS) - Cor RAL 7032.</t>
  </si>
  <si>
    <t>Desmontagem elétrico e lógico de modulos de caixas</t>
  </si>
  <si>
    <t>Desinstalar e instalar de TV no armário divisor de sigilo</t>
  </si>
  <si>
    <t>Desistalar e instalar do Monitor de senha no armário divisor de sigilo</t>
  </si>
  <si>
    <t xml:space="preserve">          - seção 16,0mm² </t>
  </si>
  <si>
    <t>1.37</t>
  </si>
  <si>
    <t>1.38</t>
  </si>
  <si>
    <t>1.39</t>
  </si>
  <si>
    <t>Retirada de capeamento em chapa metálica- largura 26cm- da platibanda do terraço, parte superior.</t>
  </si>
  <si>
    <t>Demolição de blocos de tijolos / concreto, usados como base para torre e bombas.</t>
  </si>
  <si>
    <t>Chapa de aço galvanizado, bitola n22, para construção de defletores de descarga da condensadora</t>
  </si>
  <si>
    <t>1.40</t>
  </si>
  <si>
    <t>1.41</t>
  </si>
  <si>
    <r>
      <t xml:space="preserve">Duto circular flexível com isolamento térmico e acústico, </t>
    </r>
    <r>
      <rPr>
        <sz val="10"/>
        <rFont val="Calibri"/>
        <family val="2"/>
      </rPr>
      <t>Ø10"</t>
    </r>
    <r>
      <rPr>
        <sz val="10"/>
        <rFont val="Calibri"/>
        <family val="2"/>
      </rPr>
      <t xml:space="preserve"> </t>
    </r>
  </si>
  <si>
    <t xml:space="preserve">Colarinho rosqueável em chapa de aço galvanizado, sem registro Ø10" </t>
  </si>
  <si>
    <t>Cano de PVC diam. 32mm, para ligação dos drenos dos condicionadores aos pontos de ralo</t>
  </si>
  <si>
    <t>Duto em chapa de aço galvanizada bitola n. 26, com acessórios. Para renovação de ar.</t>
  </si>
  <si>
    <t>Manta em lã de vidro aglomerada, revestida com papel kraft aluminizado para isolamento dos dutos</t>
  </si>
  <si>
    <t xml:space="preserve">Duto em chapa de aço galvanizada bitola n. 24, com acessórios. </t>
  </si>
  <si>
    <t>Controle termostato eletrônico sem display; 01 estágio nos modos refrigeração e aquecimento; Leds com indicação de funcionamento;</t>
  </si>
  <si>
    <t>Parede de gesso acartonado 100mm, montante largura 70mm, espessura chapa de gesso 1,5mm, montantes duplos  a cada 60cm - (fechamento máscara SAA, superior e lateral, parede separando  SAA do salão, incluindo porta de madeira completa  para acesso a retaguarda dos cahes )</t>
  </si>
  <si>
    <t>Porta detectora de metais, existente, descaracterizar e descartar conforme normas ambientais</t>
  </si>
  <si>
    <t>2.2.4</t>
  </si>
  <si>
    <t>2.4.3</t>
  </si>
  <si>
    <t>10.8</t>
  </si>
  <si>
    <t>PISOS</t>
  </si>
  <si>
    <t>11.1</t>
  </si>
  <si>
    <t>11.1.1</t>
  </si>
  <si>
    <t>11.1.2</t>
  </si>
  <si>
    <t>11.1.3</t>
  </si>
  <si>
    <t>11.1.4</t>
  </si>
  <si>
    <t>11.1.5</t>
  </si>
  <si>
    <t>11.1.6</t>
  </si>
  <si>
    <t>11.2</t>
  </si>
  <si>
    <t xml:space="preserve">Regularizaçao para pavimentação colada </t>
  </si>
  <si>
    <t>Caixa de piso SQR Rotation Dupla tipo de Nível com espaço para 4 tomadas 2P+T 20A/250V NBR 14136 (PRETA) e 4 tomadas RJ45, completa com janela prensa cabos, tampa lisa de alumínio polido e arremates de piso, parafusos reguladores, Dutotec ou similar</t>
  </si>
  <si>
    <t>Suportes metálico para Tomadas para Caixa SQR Rotation, ou similar</t>
  </si>
  <si>
    <t>DOIS Blocos de tomadas NBR.20A (PRETA) para caixa SQR</t>
  </si>
  <si>
    <t>DOIS Blocos de tomadas RJ-45 Cat.5e para caixa SQR</t>
  </si>
  <si>
    <t>Caixa Guia em ABS para caixa de piso SQR Rotation  Dupla</t>
  </si>
  <si>
    <t xml:space="preserve">        -73x25mm</t>
  </si>
  <si>
    <t>7.10.1</t>
  </si>
  <si>
    <t>7.10.2</t>
  </si>
  <si>
    <t>7.11.1</t>
  </si>
  <si>
    <t>Caixa em aço zincado 100x100mm c/ espelho cego</t>
  </si>
  <si>
    <t>Eletroduto de PVC Ø 32mm.</t>
  </si>
  <si>
    <t>Eletroduto ferro diâmetro 25 mm.</t>
  </si>
  <si>
    <t>Conector box curvo diam 25mm, com arruela e bucha de 1".</t>
  </si>
  <si>
    <t>Adaptador para eletroduto</t>
  </si>
  <si>
    <t>Conector RJ45 Macho Cat. 5e para crimpar cabo no Rack e ligar direto ao Switch.</t>
  </si>
  <si>
    <t>Certificação dos pontos executados</t>
  </si>
  <si>
    <t>Patch Cord 2,5m Azul(Conexão da CPU da TV Corporativa)</t>
  </si>
  <si>
    <t>Curva 90º metálica especifica de canaleta de alumínio -73x25mm</t>
  </si>
  <si>
    <t>9.8</t>
  </si>
  <si>
    <t>9.9</t>
  </si>
  <si>
    <t>9.10</t>
  </si>
  <si>
    <t>9.11</t>
  </si>
  <si>
    <t>9.12</t>
  </si>
  <si>
    <t>9.13</t>
  </si>
  <si>
    <t>9.14</t>
  </si>
  <si>
    <t>9.15</t>
  </si>
  <si>
    <t>CORTINA METÁLICA</t>
  </si>
  <si>
    <t>CORTINA METÁLICA (INFRAESTRUTURA)</t>
  </si>
  <si>
    <t>FORNECIMENTO E COLOCAÇÃO - IMPERMEABILIZAÇÃO - TERRAÇO</t>
  </si>
  <si>
    <t xml:space="preserve">Adaptação da esquadria de alumínio e vidro da fachada existente com painel ACM, espessura 6mm, junto a caixa do rolo da porta de aço de enrolar </t>
  </si>
  <si>
    <t>Remoção e limpeza</t>
  </si>
  <si>
    <t>Remoção de piso de parquet</t>
  </si>
  <si>
    <t>10.1.1</t>
  </si>
  <si>
    <t>10.1.2</t>
  </si>
  <si>
    <t>10.1.3</t>
  </si>
  <si>
    <t>Remoção de rejunte em piso de lajota - externo</t>
  </si>
  <si>
    <t>10.2.1</t>
  </si>
  <si>
    <t>10.2.2</t>
  </si>
  <si>
    <t>10.2.3</t>
  </si>
  <si>
    <t>10.2.4</t>
  </si>
  <si>
    <t>Soleira de granito cinza andorinha, largura 20cm</t>
  </si>
  <si>
    <t>Fornecimento e colocação</t>
  </si>
  <si>
    <t>Rejunte de cimento em piso externo de lajota</t>
  </si>
  <si>
    <t>Polimento de piso de mármore utilizando abrasivos diamantados metálicos (várias granulometrias), removendo a parte desgastada da pedra com posterior fechamento dos poros a úmido. Processo desenvolve o brilho natural da pedra sendo finalizado com uma impermeabilização.</t>
  </si>
  <si>
    <t>Piso tátil em placas de poliéster - 25x25cm - interno</t>
  </si>
  <si>
    <t>11.2.1</t>
  </si>
  <si>
    <t>11.2.2</t>
  </si>
  <si>
    <t>11.2.3</t>
  </si>
  <si>
    <t>11.2.4</t>
  </si>
  <si>
    <t>11.2.5</t>
  </si>
  <si>
    <t>11.2.6</t>
  </si>
  <si>
    <t>Porta cartazes tarifas e propaganda, dimensão  54x74cm em acrílico com fixação e acabamentos, conforme detalhe anexo. Autoatendimento</t>
  </si>
  <si>
    <t>9.1.5</t>
  </si>
  <si>
    <t>PREÇO UNITÁRIO COM BDI</t>
  </si>
  <si>
    <t xml:space="preserve">  CC (      )    TP (      )    CP(      )   </t>
  </si>
  <si>
    <t xml:space="preserve">BDI </t>
  </si>
  <si>
    <r>
      <t xml:space="preserve">4. HORÁRIO PARA EXECUÇÃO/ENTREGA: </t>
    </r>
    <r>
      <rPr>
        <sz val="10"/>
        <rFont val="MS Sans Serif"/>
        <family val="0"/>
      </rPr>
      <t>Conforme Termo de Referência</t>
    </r>
  </si>
  <si>
    <t xml:space="preserve">ENCARGOS SOCIAIS - SINAPI-RS AGO/2017 </t>
  </si>
  <si>
    <r>
      <t>5. CONDIÇÕES DE PAGAMENTO:</t>
    </r>
    <r>
      <rPr>
        <sz val="10"/>
        <rFont val="MS Sans Serif"/>
        <family val="0"/>
      </rPr>
      <t xml:space="preserve"> Conforme Termo de Referência</t>
    </r>
  </si>
  <si>
    <t>TELEFONE:</t>
  </si>
  <si>
    <t>EMAIL:</t>
  </si>
  <si>
    <t>CAU/CREA:</t>
  </si>
  <si>
    <r>
      <t xml:space="preserve">1. OBJETO: </t>
    </r>
    <r>
      <rPr>
        <sz val="10"/>
        <rFont val="MS Sans Serif"/>
        <family val="0"/>
      </rPr>
      <t>REFORMA COM SUBSTITUIÇÃO DO SISTEMA DE AR CONDICIONADO DA AGÊNCIA RESTINGA SECA.</t>
    </r>
  </si>
  <si>
    <r>
      <t xml:space="preserve">2. ENDEREÇO DE EXECUÇÃO/ENTREGA: </t>
    </r>
    <r>
      <rPr>
        <sz val="10"/>
        <rFont val="MS Sans Serif"/>
        <family val="0"/>
      </rPr>
      <t>AVENIDA JULIO DE CASTILHOS, N°296 - RESTINGA SECA - RS.</t>
    </r>
  </si>
  <si>
    <r>
      <t xml:space="preserve">3. PRAZO DE EXECUÇÃO/ENTREGA: </t>
    </r>
    <r>
      <rPr>
        <sz val="10"/>
        <rFont val="MS Sans Serif"/>
        <family val="0"/>
      </rPr>
      <t>Conforme termo de referência</t>
    </r>
  </si>
  <si>
    <t>SUBTOTAL AG. RESTINGA SECA (I+II+III)</t>
  </si>
  <si>
    <t>ADMINISTRAÇÃO E DESPESAS DE DESLOCAMENTO</t>
  </si>
  <si>
    <t>%</t>
  </si>
  <si>
    <t>TOTAL GERAL</t>
  </si>
  <si>
    <t>Desmontagem/Montagem</t>
  </si>
  <si>
    <t>Desmontagem de parede de divisória e vidro h=2,20m - para reaproveitamento</t>
  </si>
  <si>
    <t>11.3</t>
  </si>
  <si>
    <t>11.3.1</t>
  </si>
  <si>
    <t>11.3.2</t>
  </si>
  <si>
    <t>Totem para Porta Cartaz em acrílico transparente cristal, e=5mm, em "V" medida 190 x 47,5 com 4 bolsas de 54x74cm em acrílico e= 2mm com suporte em "U" de alumínio branco</t>
  </si>
  <si>
    <t>Totem para Porta Cartaz em acrílico transparente cristal, e=5mm, em "V" medida 190 x 47,5 com 8 bolsas de 48,5x33,5cm em acrílico e= 2mm com suporte em "U" de alumínio branco</t>
  </si>
  <si>
    <t>Difusor quadrado de 04 vias equipado com caixa plenum e registro de regulagem de lâminas opostas acionado pelo difusor, TAM. 5. Fornecido na cor branca.</t>
  </si>
  <si>
    <t>Exaustor axial 30 cm, vazão 1200 m3/h -1F - 220V - 60Hz</t>
  </si>
  <si>
    <t>1.42</t>
  </si>
  <si>
    <t>Fornecimento e Instalação de cortina metálica (porta de enrolar) com interface para automação, conforme especificações do "Memorial para Fornecimento e Instalação de Cortinas Metálicas com Interface para Automação – conforme memorial fornecido. Dimensões da porta 2,65 m x 3,00 m (largura x altura).</t>
  </si>
  <si>
    <t>Porcelanato 60x60cm, antederrapante, PEI 5, junta 2mm alinhada nos dois sentidos, consultar cor e especificação com a Unidade de Engenharia</t>
  </si>
  <si>
    <t xml:space="preserve">Tinta  acrílica acetinada cor cinza e branco sobre parede externa de alvenaria - 2 demãos </t>
  </si>
  <si>
    <t>Remoção de pintura existente em paredes externas com hidrojato</t>
  </si>
  <si>
    <t>Raspagem de pintura existente em paredes, vigas e lajes internas</t>
  </si>
  <si>
    <t>Preparação para pintura. Reparos em fissuras e trincas em parede de alvenaria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</si>
</sst>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0"/>
    <numFmt numFmtId="179" formatCode="#,##0.00;[Red]#,##0.00"/>
    <numFmt numFmtId="180" formatCode="0.00;[Red]0.00"/>
    <numFmt numFmtId="181" formatCode="0_);[Red]\(0\)"/>
    <numFmt numFmtId="182" formatCode="&quot;Sim&quot;;&quot;Sim&quot;;&quot;Não&quot;"/>
    <numFmt numFmtId="183" formatCode="&quot;Verdadeiro&quot;;&quot;Verdadeiro&quot;;&quot;Falso&quot;"/>
    <numFmt numFmtId="184" formatCode="&quot;Ativado&quot;;&quot;Ativado&quot;;&quot;Desativado&quot;"/>
    <numFmt numFmtId="185" formatCode="[$€-2]\ #,##0.00_);[Red]\([$€-2]\ #,##0.00\)"/>
    <numFmt numFmtId="186" formatCode="0.0"/>
    <numFmt numFmtId="187" formatCode="&quot;R$&quot;\ #,##0.00"/>
    <numFmt numFmtId="188" formatCode="#,##0.0"/>
    <numFmt numFmtId="189" formatCode="#,##0.00_ ;[Red]\-#,##0.00\ "/>
  </numFmts>
  <fonts count="47">
    <font>
      <sz val="10"/>
      <name val="MS Sans Serif"/>
      <family val="0"/>
    </font>
    <font>
      <sz val="12"/>
      <color indexed="8"/>
      <name val="Calibri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b/>
      <sz val="12"/>
      <name val="MS Sans Serif"/>
      <family val="0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b/>
      <i/>
      <sz val="10"/>
      <name val="Calibri"/>
      <family val="2"/>
    </font>
    <font>
      <sz val="10"/>
      <color indexed="53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medium"/>
    </border>
    <border>
      <left style="hair"/>
      <right style="medium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4" fillId="0" borderId="5" applyNumberFormat="0" applyFont="0" applyBorder="0" applyAlignment="0">
      <protection/>
    </xf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40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4" fontId="5" fillId="33" borderId="11" xfId="0" applyNumberFormat="1" applyFont="1" applyFill="1" applyBorder="1" applyAlignment="1" applyProtection="1">
      <alignment vertical="center"/>
      <protection hidden="1"/>
    </xf>
    <xf numFmtId="4" fontId="5" fillId="33" borderId="12" xfId="0" applyNumberFormat="1" applyFont="1" applyFill="1" applyBorder="1" applyAlignment="1" applyProtection="1">
      <alignment vertical="center"/>
      <protection hidden="1"/>
    </xf>
    <xf numFmtId="40" fontId="6" fillId="0" borderId="13" xfId="63" applyNumberFormat="1" applyFont="1" applyFill="1" applyBorder="1" applyAlignment="1" applyProtection="1">
      <alignment horizontal="right" vertical="center"/>
      <protection locked="0"/>
    </xf>
    <xf numFmtId="40" fontId="6" fillId="0" borderId="11" xfId="63" applyNumberFormat="1" applyFont="1" applyFill="1" applyBorder="1" applyAlignment="1" applyProtection="1">
      <alignment horizontal="right" vertical="center"/>
      <protection locked="0"/>
    </xf>
    <xf numFmtId="4" fontId="6" fillId="0" borderId="11" xfId="63" applyNumberFormat="1" applyFont="1" applyFill="1" applyBorder="1" applyAlignment="1" applyProtection="1">
      <alignment horizontal="center" vertical="center" wrapText="1"/>
      <protection hidden="1"/>
    </xf>
    <xf numFmtId="40" fontId="6" fillId="0" borderId="11" xfId="63" applyNumberFormat="1" applyFont="1" applyFill="1" applyBorder="1" applyAlignment="1" applyProtection="1">
      <alignment horizontal="center" vertical="center" wrapText="1"/>
      <protection hidden="1"/>
    </xf>
    <xf numFmtId="40" fontId="6" fillId="0" borderId="11" xfId="63" applyNumberFormat="1" applyFont="1" applyFill="1" applyBorder="1" applyAlignment="1" applyProtection="1">
      <alignment horizontal="right" vertical="center" wrapText="1"/>
      <protection hidden="1"/>
    </xf>
    <xf numFmtId="2" fontId="6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11" xfId="0" applyFont="1" applyFill="1" applyBorder="1" applyAlignment="1" applyProtection="1">
      <alignment vertical="top"/>
      <protection hidden="1"/>
    </xf>
    <xf numFmtId="4" fontId="6" fillId="0" borderId="11" xfId="63" applyNumberFormat="1" applyFont="1" applyFill="1" applyBorder="1" applyAlignment="1" applyProtection="1">
      <alignment horizontal="center" vertical="center"/>
      <protection hidden="1"/>
    </xf>
    <xf numFmtId="40" fontId="6" fillId="0" borderId="11" xfId="63" applyNumberFormat="1" applyFont="1" applyFill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 applyProtection="1">
      <alignment vertical="top"/>
      <protection hidden="1"/>
    </xf>
    <xf numFmtId="4" fontId="6" fillId="0" borderId="13" xfId="63" applyNumberFormat="1" applyFont="1" applyFill="1" applyBorder="1" applyAlignment="1" applyProtection="1">
      <alignment horizontal="center" vertical="center"/>
      <protection hidden="1"/>
    </xf>
    <xf numFmtId="40" fontId="6" fillId="0" borderId="13" xfId="63" applyNumberFormat="1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justify" vertical="top" wrapText="1"/>
      <protection hidden="1"/>
    </xf>
    <xf numFmtId="0" fontId="6" fillId="0" borderId="11" xfId="0" applyFont="1" applyFill="1" applyBorder="1" applyAlignment="1" applyProtection="1">
      <alignment horizontal="justify" vertical="center" wrapText="1"/>
      <protection hidden="1"/>
    </xf>
    <xf numFmtId="2" fontId="6" fillId="0" borderId="11" xfId="0" applyNumberFormat="1" applyFont="1" applyFill="1" applyBorder="1" applyAlignment="1" applyProtection="1">
      <alignment horizontal="right" vertical="center"/>
      <protection hidden="1"/>
    </xf>
    <xf numFmtId="2" fontId="6" fillId="0" borderId="11" xfId="0" applyNumberFormat="1" applyFont="1" applyFill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 applyProtection="1">
      <alignment horizontal="justify" vertical="top" wrapText="1"/>
      <protection hidden="1"/>
    </xf>
    <xf numFmtId="0" fontId="6" fillId="0" borderId="13" xfId="0" applyFont="1" applyFill="1" applyBorder="1" applyAlignment="1" applyProtection="1">
      <alignment horizontal="justify" vertical="top"/>
      <protection hidden="1"/>
    </xf>
    <xf numFmtId="4" fontId="5" fillId="33" borderId="14" xfId="0" applyNumberFormat="1" applyFont="1" applyFill="1" applyBorder="1" applyAlignment="1" applyProtection="1">
      <alignment vertical="center"/>
      <protection hidden="1"/>
    </xf>
    <xf numFmtId="4" fontId="5" fillId="33" borderId="11" xfId="0" applyNumberFormat="1" applyFont="1" applyFill="1" applyBorder="1" applyAlignment="1" applyProtection="1">
      <alignment horizontal="right" vertical="center"/>
      <protection hidden="1"/>
    </xf>
    <xf numFmtId="40" fontId="6" fillId="0" borderId="13" xfId="63" applyNumberFormat="1" applyFont="1" applyFill="1" applyBorder="1" applyAlignment="1" applyProtection="1">
      <alignment horizontal="right" vertical="center"/>
      <protection hidden="1"/>
    </xf>
    <xf numFmtId="40" fontId="6" fillId="0" borderId="13" xfId="63" applyNumberFormat="1" applyFont="1" applyFill="1" applyBorder="1" applyAlignment="1" applyProtection="1">
      <alignment horizontal="right" vertical="center"/>
      <protection hidden="1"/>
    </xf>
    <xf numFmtId="40" fontId="6" fillId="0" borderId="15" xfId="63" applyNumberFormat="1" applyFont="1" applyFill="1" applyBorder="1" applyAlignment="1" applyProtection="1">
      <alignment horizontal="right" vertical="center"/>
      <protection hidden="1"/>
    </xf>
    <xf numFmtId="40" fontId="6" fillId="0" borderId="16" xfId="63" applyNumberFormat="1" applyFont="1" applyFill="1" applyBorder="1" applyAlignment="1" applyProtection="1">
      <alignment horizontal="right" vertical="center"/>
      <protection hidden="1"/>
    </xf>
    <xf numFmtId="40" fontId="6" fillId="0" borderId="17" xfId="63" applyNumberFormat="1" applyFont="1" applyFill="1" applyBorder="1" applyAlignment="1" applyProtection="1">
      <alignment horizontal="right" vertical="center"/>
      <protection hidden="1"/>
    </xf>
    <xf numFmtId="40" fontId="6" fillId="0" borderId="18" xfId="63" applyNumberFormat="1" applyFont="1" applyFill="1" applyBorder="1" applyAlignment="1" applyProtection="1">
      <alignment horizontal="right" vertical="center"/>
      <protection hidden="1"/>
    </xf>
    <xf numFmtId="40" fontId="6" fillId="0" borderId="19" xfId="63" applyNumberFormat="1" applyFont="1" applyFill="1" applyBorder="1" applyAlignment="1" applyProtection="1">
      <alignment horizontal="right" vertical="center"/>
      <protection hidden="1"/>
    </xf>
    <xf numFmtId="0" fontId="7" fillId="0" borderId="0" xfId="0" applyFont="1" applyFill="1" applyAlignment="1" applyProtection="1">
      <alignment horizontal="center" vertical="center" wrapText="1"/>
      <protection hidden="1"/>
    </xf>
    <xf numFmtId="0" fontId="28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Fill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wrapText="1"/>
      <protection hidden="1"/>
    </xf>
    <xf numFmtId="0" fontId="29" fillId="34" borderId="20" xfId="0" applyFont="1" applyFill="1" applyBorder="1" applyAlignment="1" applyProtection="1">
      <alignment horizontal="center" vertical="center" wrapText="1"/>
      <protection hidden="1"/>
    </xf>
    <xf numFmtId="0" fontId="29" fillId="34" borderId="21" xfId="0" applyFont="1" applyFill="1" applyBorder="1" applyAlignment="1" applyProtection="1">
      <alignment horizontal="center" vertical="center" wrapText="1"/>
      <protection hidden="1"/>
    </xf>
    <xf numFmtId="9" fontId="5" fillId="0" borderId="22" xfId="0" applyNumberFormat="1" applyFont="1" applyBorder="1" applyAlignment="1" applyProtection="1">
      <alignment horizontal="center" vertical="center" wrapText="1"/>
      <protection hidden="1"/>
    </xf>
    <xf numFmtId="4" fontId="6" fillId="0" borderId="0" xfId="0" applyNumberFormat="1" applyFont="1" applyFill="1" applyAlignment="1" applyProtection="1">
      <alignment horizontal="right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10" fontId="5" fillId="0" borderId="22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horizontal="left" vertical="center" wrapText="1"/>
      <protection hidden="1"/>
    </xf>
    <xf numFmtId="0" fontId="2" fillId="0" borderId="0" xfId="0" applyFont="1" applyFill="1" applyAlignment="1" applyProtection="1">
      <alignment horizontal="right" vertical="center" wrapText="1"/>
      <protection hidden="1"/>
    </xf>
    <xf numFmtId="0" fontId="27" fillId="33" borderId="20" xfId="0" applyFont="1" applyFill="1" applyBorder="1" applyAlignment="1" applyProtection="1">
      <alignment horizontal="center" vertical="center" wrapText="1"/>
      <protection hidden="1"/>
    </xf>
    <xf numFmtId="0" fontId="27" fillId="33" borderId="21" xfId="0" applyFont="1" applyFill="1" applyBorder="1" applyAlignment="1" applyProtection="1">
      <alignment horizontal="center" vertical="center" wrapText="1"/>
      <protection hidden="1"/>
    </xf>
    <xf numFmtId="0" fontId="27" fillId="33" borderId="22" xfId="0" applyFont="1" applyFill="1" applyBorder="1" applyAlignment="1" applyProtection="1">
      <alignment horizontal="center" vertical="center" wrapText="1"/>
      <protection hidden="1"/>
    </xf>
    <xf numFmtId="0" fontId="27" fillId="35" borderId="23" xfId="0" applyFont="1" applyFill="1" applyBorder="1" applyAlignment="1" applyProtection="1">
      <alignment horizontal="left" vertical="center" wrapText="1"/>
      <protection hidden="1"/>
    </xf>
    <xf numFmtId="0" fontId="27" fillId="35" borderId="20" xfId="0" applyFont="1" applyFill="1" applyBorder="1" applyAlignment="1" applyProtection="1">
      <alignment horizontal="right" vertical="center" wrapText="1"/>
      <protection hidden="1"/>
    </xf>
    <xf numFmtId="0" fontId="27" fillId="35" borderId="20" xfId="0" applyFont="1" applyFill="1" applyBorder="1" applyAlignment="1" applyProtection="1">
      <alignment horizontal="left" vertical="center" wrapText="1"/>
      <protection hidden="1"/>
    </xf>
    <xf numFmtId="0" fontId="27" fillId="35" borderId="21" xfId="0" applyFont="1" applyFill="1" applyBorder="1" applyAlignment="1" applyProtection="1">
      <alignment horizontal="right" vertical="center" wrapText="1"/>
      <protection hidden="1"/>
    </xf>
    <xf numFmtId="0" fontId="5" fillId="33" borderId="24" xfId="0" applyFont="1" applyFill="1" applyBorder="1" applyAlignment="1" applyProtection="1">
      <alignment horizontal="center" vertical="center"/>
      <protection hidden="1"/>
    </xf>
    <xf numFmtId="0" fontId="5" fillId="33" borderId="25" xfId="0" applyFont="1" applyFill="1" applyBorder="1" applyAlignment="1" applyProtection="1">
      <alignment horizontal="left" vertical="center"/>
      <protection hidden="1"/>
    </xf>
    <xf numFmtId="0" fontId="5" fillId="33" borderId="25" xfId="0" applyFont="1" applyFill="1" applyBorder="1" applyAlignment="1" applyProtection="1">
      <alignment horizontal="center" vertical="center"/>
      <protection hidden="1"/>
    </xf>
    <xf numFmtId="4" fontId="5" fillId="33" borderId="25" xfId="0" applyNumberFormat="1" applyFont="1" applyFill="1" applyBorder="1" applyAlignment="1" applyProtection="1">
      <alignment horizontal="center" vertical="center"/>
      <protection hidden="1"/>
    </xf>
    <xf numFmtId="0" fontId="5" fillId="33" borderId="26" xfId="0" applyFont="1" applyFill="1" applyBorder="1" applyAlignment="1" applyProtection="1">
      <alignment horizontal="center" vertical="center"/>
      <protection hidden="1"/>
    </xf>
    <xf numFmtId="4" fontId="5" fillId="33" borderId="27" xfId="0" applyNumberFormat="1" applyFont="1" applyFill="1" applyBorder="1" applyAlignment="1" applyProtection="1">
      <alignment horizontal="right" vertical="center"/>
      <protection hidden="1"/>
    </xf>
    <xf numFmtId="4" fontId="5" fillId="33" borderId="28" xfId="0" applyNumberFormat="1" applyFont="1" applyFill="1" applyBorder="1" applyAlignment="1" applyProtection="1">
      <alignment horizontal="right" vertical="center"/>
      <protection hidden="1"/>
    </xf>
    <xf numFmtId="0" fontId="5" fillId="33" borderId="29" xfId="0" applyFont="1" applyFill="1" applyBorder="1" applyAlignment="1" applyProtection="1">
      <alignment horizontal="right" vertical="center"/>
      <protection hidden="1"/>
    </xf>
    <xf numFmtId="4" fontId="5" fillId="33" borderId="27" xfId="0" applyNumberFormat="1" applyFont="1" applyFill="1" applyBorder="1" applyAlignment="1" applyProtection="1">
      <alignment horizontal="center" vertical="center"/>
      <protection hidden="1"/>
    </xf>
    <xf numFmtId="4" fontId="5" fillId="33" borderId="28" xfId="0" applyNumberFormat="1" applyFont="1" applyFill="1" applyBorder="1" applyAlignment="1" applyProtection="1">
      <alignment horizontal="center" vertical="center"/>
      <protection hidden="1"/>
    </xf>
    <xf numFmtId="0" fontId="5" fillId="33" borderId="3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center" vertical="center"/>
      <protection hidden="1"/>
    </xf>
    <xf numFmtId="0" fontId="5" fillId="33" borderId="32" xfId="0" applyFont="1" applyFill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hidden="1"/>
    </xf>
    <xf numFmtId="4" fontId="5" fillId="33" borderId="32" xfId="0" applyNumberFormat="1" applyFont="1" applyFill="1" applyBorder="1" applyAlignment="1" applyProtection="1">
      <alignment horizontal="center" vertical="center"/>
      <protection hidden="1"/>
    </xf>
    <xf numFmtId="0" fontId="5" fillId="33" borderId="33" xfId="0" applyFont="1" applyFill="1" applyBorder="1" applyAlignment="1" applyProtection="1">
      <alignment horizontal="center" vertical="center"/>
      <protection hidden="1"/>
    </xf>
    <xf numFmtId="4" fontId="24" fillId="33" borderId="34" xfId="0" applyNumberFormat="1" applyFont="1" applyFill="1" applyBorder="1" applyAlignment="1" applyProtection="1">
      <alignment horizontal="right" vertical="center"/>
      <protection hidden="1"/>
    </xf>
    <xf numFmtId="0" fontId="5" fillId="33" borderId="35" xfId="0" applyFont="1" applyFill="1" applyBorder="1" applyAlignment="1" applyProtection="1">
      <alignment horizontal="right" vertical="center"/>
      <protection hidden="1"/>
    </xf>
    <xf numFmtId="4" fontId="24" fillId="33" borderId="34" xfId="0" applyNumberFormat="1" applyFont="1" applyFill="1" applyBorder="1" applyAlignment="1" applyProtection="1">
      <alignment horizontal="center" vertical="center"/>
      <protection hidden="1"/>
    </xf>
    <xf numFmtId="0" fontId="6" fillId="33" borderId="36" xfId="0" applyFont="1" applyFill="1" applyBorder="1" applyAlignment="1" applyProtection="1">
      <alignment vertical="center"/>
      <protection hidden="1"/>
    </xf>
    <xf numFmtId="178" fontId="5" fillId="35" borderId="37" xfId="0" applyNumberFormat="1" applyFont="1" applyFill="1" applyBorder="1" applyAlignment="1" applyProtection="1">
      <alignment horizontal="center" vertical="center"/>
      <protection hidden="1"/>
    </xf>
    <xf numFmtId="1" fontId="6" fillId="35" borderId="38" xfId="0" applyNumberFormat="1" applyFont="1" applyFill="1" applyBorder="1" applyAlignment="1" applyProtection="1">
      <alignment horizontal="left" vertical="center"/>
      <protection hidden="1"/>
    </xf>
    <xf numFmtId="0" fontId="5" fillId="35" borderId="16" xfId="0" applyFont="1" applyFill="1" applyBorder="1" applyAlignment="1" applyProtection="1">
      <alignment horizontal="justify" vertical="top" wrapText="1"/>
      <protection hidden="1"/>
    </xf>
    <xf numFmtId="4" fontId="6" fillId="35" borderId="16" xfId="0" applyNumberFormat="1" applyFont="1" applyFill="1" applyBorder="1" applyAlignment="1" applyProtection="1">
      <alignment horizontal="center" vertical="center"/>
      <protection hidden="1"/>
    </xf>
    <xf numFmtId="0" fontId="6" fillId="35" borderId="16" xfId="0" applyFont="1" applyFill="1" applyBorder="1" applyAlignment="1" applyProtection="1">
      <alignment horizontal="center" vertical="center"/>
      <protection hidden="1"/>
    </xf>
    <xf numFmtId="0" fontId="6" fillId="35" borderId="16" xfId="0" applyFont="1" applyFill="1" applyBorder="1" applyAlignment="1" applyProtection="1">
      <alignment horizontal="right" vertical="center"/>
      <protection hidden="1"/>
    </xf>
    <xf numFmtId="4" fontId="6" fillId="35" borderId="16" xfId="0" applyNumberFormat="1" applyFont="1" applyFill="1" applyBorder="1" applyAlignment="1" applyProtection="1">
      <alignment vertical="center"/>
      <protection hidden="1"/>
    </xf>
    <xf numFmtId="40" fontId="6" fillId="35" borderId="39" xfId="63" applyFont="1" applyFill="1" applyBorder="1" applyAlignment="1" applyProtection="1">
      <alignment vertical="center"/>
      <protection hidden="1"/>
    </xf>
    <xf numFmtId="0" fontId="6" fillId="0" borderId="40" xfId="0" applyFont="1" applyBorder="1" applyAlignment="1" applyProtection="1">
      <alignment vertical="top"/>
      <protection hidden="1"/>
    </xf>
    <xf numFmtId="1" fontId="5" fillId="0" borderId="41" xfId="0" applyNumberFormat="1" applyFont="1" applyBorder="1" applyAlignment="1" applyProtection="1">
      <alignment horizontal="left" vertical="top"/>
      <protection hidden="1"/>
    </xf>
    <xf numFmtId="0" fontId="5" fillId="0" borderId="11" xfId="0" applyFont="1" applyBorder="1" applyAlignment="1" applyProtection="1">
      <alignment vertical="top" wrapText="1"/>
      <protection hidden="1"/>
    </xf>
    <xf numFmtId="3" fontId="6" fillId="0" borderId="11" xfId="0" applyNumberFormat="1" applyFont="1" applyBorder="1" applyAlignment="1" applyProtection="1">
      <alignment horizontal="center" vertical="top"/>
      <protection hidden="1"/>
    </xf>
    <xf numFmtId="0" fontId="6" fillId="0" borderId="11" xfId="0" applyFont="1" applyBorder="1" applyAlignment="1" applyProtection="1">
      <alignment horizontal="center" vertical="top"/>
      <protection hidden="1"/>
    </xf>
    <xf numFmtId="0" fontId="6" fillId="0" borderId="11" xfId="0" applyFont="1" applyBorder="1" applyAlignment="1" applyProtection="1">
      <alignment horizontal="right" vertical="top"/>
      <protection hidden="1"/>
    </xf>
    <xf numFmtId="4" fontId="6" fillId="0" borderId="11" xfId="0" applyNumberFormat="1" applyFont="1" applyBorder="1" applyAlignment="1" applyProtection="1">
      <alignment vertical="top"/>
      <protection hidden="1"/>
    </xf>
    <xf numFmtId="40" fontId="6" fillId="0" borderId="12" xfId="63" applyFont="1" applyBorder="1" applyAlignment="1" applyProtection="1">
      <alignment vertical="top"/>
      <protection hidden="1"/>
    </xf>
    <xf numFmtId="1" fontId="5" fillId="36" borderId="41" xfId="0" applyNumberFormat="1" applyFont="1" applyFill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/>
      <protection hidden="1"/>
    </xf>
    <xf numFmtId="4" fontId="6" fillId="0" borderId="0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4" fontId="6" fillId="0" borderId="0" xfId="0" applyNumberFormat="1" applyFont="1" applyBorder="1" applyAlignment="1" applyProtection="1">
      <alignment vertical="center"/>
      <protection hidden="1"/>
    </xf>
    <xf numFmtId="0" fontId="6" fillId="0" borderId="40" xfId="0" applyFont="1" applyFill="1" applyBorder="1" applyAlignment="1" applyProtection="1">
      <alignment vertical="top"/>
      <protection hidden="1"/>
    </xf>
    <xf numFmtId="186" fontId="6" fillId="0" borderId="41" xfId="0" applyNumberFormat="1" applyFont="1" applyFill="1" applyBorder="1" applyAlignment="1" applyProtection="1">
      <alignment horizontal="left" vertical="center"/>
      <protection hidden="1"/>
    </xf>
    <xf numFmtId="0" fontId="6" fillId="0" borderId="11" xfId="0" applyFont="1" applyFill="1" applyBorder="1" applyAlignment="1" applyProtection="1">
      <alignment horizontal="left" vertical="center" wrapText="1"/>
      <protection hidden="1"/>
    </xf>
    <xf numFmtId="40" fontId="6" fillId="0" borderId="12" xfId="63" applyNumberFormat="1" applyFont="1" applyFill="1" applyBorder="1" applyAlignment="1" applyProtection="1">
      <alignment horizontal="right" vertical="center" wrapText="1"/>
      <protection hidden="1"/>
    </xf>
    <xf numFmtId="0" fontId="6" fillId="0" borderId="11" xfId="0" applyFont="1" applyFill="1" applyBorder="1" applyAlignment="1" applyProtection="1">
      <alignment vertical="top" wrapText="1"/>
      <protection hidden="1"/>
    </xf>
    <xf numFmtId="0" fontId="6" fillId="0" borderId="11" xfId="0" applyFont="1" applyFill="1" applyBorder="1" applyAlignment="1" applyProtection="1">
      <alignment horizontal="left" vertical="top" wrapText="1"/>
      <protection hidden="1"/>
    </xf>
    <xf numFmtId="178" fontId="5" fillId="33" borderId="40" xfId="0" applyNumberFormat="1" applyFont="1" applyFill="1" applyBorder="1" applyAlignment="1" applyProtection="1">
      <alignment horizontal="center" vertical="center"/>
      <protection hidden="1"/>
    </xf>
    <xf numFmtId="1" fontId="5" fillId="33" borderId="11" xfId="0" applyNumberFormat="1" applyFont="1" applyFill="1" applyBorder="1" applyAlignment="1" applyProtection="1">
      <alignment horizontal="left" vertical="center"/>
      <protection hidden="1"/>
    </xf>
    <xf numFmtId="0" fontId="5" fillId="33" borderId="11" xfId="0" applyFont="1" applyFill="1" applyBorder="1" applyAlignment="1" applyProtection="1">
      <alignment vertical="top" wrapText="1"/>
      <protection hidden="1"/>
    </xf>
    <xf numFmtId="4" fontId="5" fillId="33" borderId="11" xfId="63" applyNumberFormat="1" applyFont="1" applyFill="1" applyBorder="1" applyAlignment="1" applyProtection="1">
      <alignment horizontal="center" vertical="center"/>
      <protection hidden="1"/>
    </xf>
    <xf numFmtId="40" fontId="5" fillId="33" borderId="11" xfId="63" applyNumberFormat="1" applyFont="1" applyFill="1" applyBorder="1" applyAlignment="1" applyProtection="1">
      <alignment horizontal="center" vertical="center"/>
      <protection hidden="1"/>
    </xf>
    <xf numFmtId="4" fontId="6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78" fontId="25" fillId="33" borderId="40" xfId="0" applyNumberFormat="1" applyFont="1" applyFill="1" applyBorder="1" applyAlignment="1" applyProtection="1">
      <alignment horizontal="center" vertical="center"/>
      <protection hidden="1"/>
    </xf>
    <xf numFmtId="0" fontId="25" fillId="33" borderId="11" xfId="0" applyFont="1" applyFill="1" applyBorder="1" applyAlignment="1" applyProtection="1">
      <alignment vertical="top" wrapText="1"/>
      <protection hidden="1"/>
    </xf>
    <xf numFmtId="4" fontId="25" fillId="33" borderId="11" xfId="0" applyNumberFormat="1" applyFont="1" applyFill="1" applyBorder="1" applyAlignment="1" applyProtection="1">
      <alignment horizontal="center" vertical="center"/>
      <protection hidden="1"/>
    </xf>
    <xf numFmtId="0" fontId="25" fillId="33" borderId="11" xfId="0" applyFont="1" applyFill="1" applyBorder="1" applyAlignment="1" applyProtection="1">
      <alignment horizontal="center" vertical="center"/>
      <protection hidden="1"/>
    </xf>
    <xf numFmtId="0" fontId="25" fillId="33" borderId="11" xfId="0" applyFont="1" applyFill="1" applyBorder="1" applyAlignment="1" applyProtection="1">
      <alignment horizontal="right" vertical="center"/>
      <protection hidden="1"/>
    </xf>
    <xf numFmtId="4" fontId="25" fillId="33" borderId="11" xfId="0" applyNumberFormat="1" applyFont="1" applyFill="1" applyBorder="1" applyAlignment="1" applyProtection="1">
      <alignment vertical="center"/>
      <protection hidden="1"/>
    </xf>
    <xf numFmtId="40" fontId="5" fillId="33" borderId="12" xfId="63" applyNumberFormat="1" applyFont="1" applyFill="1" applyBorder="1" applyAlignment="1" applyProtection="1">
      <alignment horizontal="right" vertical="center"/>
      <protection hidden="1"/>
    </xf>
    <xf numFmtId="178" fontId="5" fillId="36" borderId="40" xfId="0" applyNumberFormat="1" applyFont="1" applyFill="1" applyBorder="1" applyAlignment="1" applyProtection="1">
      <alignment horizontal="center" vertical="center"/>
      <protection hidden="1"/>
    </xf>
    <xf numFmtId="1" fontId="5" fillId="0" borderId="11" xfId="0" applyNumberFormat="1" applyFont="1" applyFill="1" applyBorder="1" applyAlignment="1" applyProtection="1">
      <alignment horizontal="left" vertical="center"/>
      <protection hidden="1"/>
    </xf>
    <xf numFmtId="0" fontId="5" fillId="0" borderId="11" xfId="0" applyFont="1" applyFill="1" applyBorder="1" applyAlignment="1" applyProtection="1">
      <alignment vertical="top" wrapText="1"/>
      <protection hidden="1"/>
    </xf>
    <xf numFmtId="4" fontId="5" fillId="0" borderId="11" xfId="63" applyNumberFormat="1" applyFont="1" applyFill="1" applyBorder="1" applyAlignment="1" applyProtection="1">
      <alignment horizontal="center" vertical="center"/>
      <protection hidden="1"/>
    </xf>
    <xf numFmtId="40" fontId="5" fillId="0" borderId="11" xfId="63" applyNumberFormat="1" applyFont="1" applyFill="1" applyBorder="1" applyAlignment="1" applyProtection="1">
      <alignment horizontal="center" vertical="center"/>
      <protection hidden="1"/>
    </xf>
    <xf numFmtId="40" fontId="5" fillId="0" borderId="11" xfId="63" applyNumberFormat="1" applyFont="1" applyFill="1" applyBorder="1" applyAlignment="1" applyProtection="1">
      <alignment horizontal="right" vertical="center"/>
      <protection hidden="1"/>
    </xf>
    <xf numFmtId="40" fontId="6" fillId="0" borderId="11" xfId="63" applyNumberFormat="1" applyFont="1" applyFill="1" applyBorder="1" applyAlignment="1" applyProtection="1">
      <alignment horizontal="right" vertical="center"/>
      <protection hidden="1"/>
    </xf>
    <xf numFmtId="49" fontId="6" fillId="0" borderId="11" xfId="63" applyNumberFormat="1" applyFont="1" applyFill="1" applyBorder="1" applyAlignment="1" applyProtection="1">
      <alignment horizontal="right" vertical="center"/>
      <protection hidden="1"/>
    </xf>
    <xf numFmtId="178" fontId="6" fillId="36" borderId="40" xfId="0" applyNumberFormat="1" applyFont="1" applyFill="1" applyBorder="1" applyAlignment="1" applyProtection="1">
      <alignment horizontal="center" vertical="center"/>
      <protection hidden="1"/>
    </xf>
    <xf numFmtId="1" fontId="6" fillId="0" borderId="41" xfId="0" applyNumberFormat="1" applyFont="1" applyBorder="1" applyAlignment="1" applyProtection="1">
      <alignment horizontal="left" vertical="center"/>
      <protection hidden="1"/>
    </xf>
    <xf numFmtId="40" fontId="6" fillId="0" borderId="11" xfId="63" applyNumberFormat="1" applyFont="1" applyBorder="1" applyAlignment="1" applyProtection="1">
      <alignment horizontal="center" vertical="center"/>
      <protection hidden="1"/>
    </xf>
    <xf numFmtId="40" fontId="6" fillId="0" borderId="11" xfId="63" applyNumberFormat="1" applyFont="1" applyBorder="1" applyAlignment="1" applyProtection="1">
      <alignment horizontal="right" vertical="center"/>
      <protection hidden="1"/>
    </xf>
    <xf numFmtId="1" fontId="5" fillId="0" borderId="41" xfId="0" applyNumberFormat="1" applyFont="1" applyFill="1" applyBorder="1" applyAlignment="1" applyProtection="1">
      <alignment horizontal="left" vertical="top"/>
      <protection hidden="1"/>
    </xf>
    <xf numFmtId="1" fontId="6" fillId="0" borderId="41" xfId="0" applyNumberFormat="1" applyFont="1" applyFill="1" applyBorder="1" applyAlignment="1" applyProtection="1">
      <alignment horizontal="left" vertical="top"/>
      <protection hidden="1"/>
    </xf>
    <xf numFmtId="178" fontId="6" fillId="36" borderId="42" xfId="0" applyNumberFormat="1" applyFont="1" applyFill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 applyProtection="1">
      <alignment vertical="top" wrapText="1"/>
      <protection hidden="1"/>
    </xf>
    <xf numFmtId="0" fontId="5" fillId="0" borderId="13" xfId="0" applyFont="1" applyFill="1" applyBorder="1" applyAlignment="1" applyProtection="1">
      <alignment vertical="top" wrapText="1"/>
      <protection hidden="1"/>
    </xf>
    <xf numFmtId="178" fontId="6" fillId="0" borderId="42" xfId="0" applyNumberFormat="1" applyFont="1" applyFill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 applyProtection="1">
      <alignment horizontal="justify" vertical="top" wrapText="1"/>
      <protection hidden="1"/>
    </xf>
    <xf numFmtId="40" fontId="6" fillId="0" borderId="43" xfId="63" applyNumberFormat="1" applyFont="1" applyFill="1" applyBorder="1" applyAlignment="1" applyProtection="1">
      <alignment horizontal="right" vertical="center" wrapText="1"/>
      <protection hidden="1"/>
    </xf>
    <xf numFmtId="1" fontId="6" fillId="0" borderId="41" xfId="0" applyNumberFormat="1" applyFont="1" applyFill="1" applyBorder="1" applyAlignment="1" applyProtection="1">
      <alignment horizontal="left" vertical="center"/>
      <protection hidden="1"/>
    </xf>
    <xf numFmtId="3" fontId="6" fillId="0" borderId="13" xfId="63" applyNumberFormat="1" applyFont="1" applyFill="1" applyBorder="1" applyAlignment="1" applyProtection="1">
      <alignment horizontal="center" vertical="center"/>
      <protection hidden="1"/>
    </xf>
    <xf numFmtId="40" fontId="6" fillId="0" borderId="0" xfId="0" applyNumberFormat="1" applyFont="1" applyAlignment="1" applyProtection="1">
      <alignment/>
      <protection hidden="1"/>
    </xf>
    <xf numFmtId="178" fontId="6" fillId="33" borderId="42" xfId="0" applyNumberFormat="1" applyFont="1" applyFill="1" applyBorder="1" applyAlignment="1" applyProtection="1">
      <alignment horizontal="center" vertical="center"/>
      <protection hidden="1"/>
    </xf>
    <xf numFmtId="1" fontId="6" fillId="33" borderId="41" xfId="0" applyNumberFormat="1" applyFont="1" applyFill="1" applyBorder="1" applyAlignment="1" applyProtection="1">
      <alignment horizontal="left" vertical="top"/>
      <protection hidden="1"/>
    </xf>
    <xf numFmtId="0" fontId="5" fillId="33" borderId="13" xfId="0" applyFont="1" applyFill="1" applyBorder="1" applyAlignment="1" applyProtection="1">
      <alignment vertical="top" wrapText="1"/>
      <protection hidden="1"/>
    </xf>
    <xf numFmtId="4" fontId="6" fillId="33" borderId="13" xfId="63" applyNumberFormat="1" applyFont="1" applyFill="1" applyBorder="1" applyAlignment="1" applyProtection="1">
      <alignment horizontal="center" vertical="center"/>
      <protection hidden="1"/>
    </xf>
    <xf numFmtId="40" fontId="6" fillId="33" borderId="13" xfId="63" applyNumberFormat="1" applyFont="1" applyFill="1" applyBorder="1" applyAlignment="1" applyProtection="1">
      <alignment horizontal="center" vertical="center"/>
      <protection hidden="1"/>
    </xf>
    <xf numFmtId="40" fontId="5" fillId="33" borderId="13" xfId="63" applyNumberFormat="1" applyFont="1" applyFill="1" applyBorder="1" applyAlignment="1" applyProtection="1">
      <alignment horizontal="right" vertical="center"/>
      <protection hidden="1"/>
    </xf>
    <xf numFmtId="40" fontId="5" fillId="33" borderId="17" xfId="63" applyNumberFormat="1" applyFont="1" applyFill="1" applyBorder="1" applyAlignment="1" applyProtection="1">
      <alignment horizontal="right" vertical="center"/>
      <protection hidden="1"/>
    </xf>
    <xf numFmtId="40" fontId="5" fillId="33" borderId="11" xfId="63" applyNumberFormat="1" applyFont="1" applyFill="1" applyBorder="1" applyAlignment="1" applyProtection="1">
      <alignment horizontal="right" vertical="center"/>
      <protection hidden="1"/>
    </xf>
    <xf numFmtId="40" fontId="5" fillId="33" borderId="43" xfId="63" applyNumberFormat="1" applyFont="1" applyFill="1" applyBorder="1" applyAlignment="1" applyProtection="1">
      <alignment horizontal="right" vertical="center"/>
      <protection hidden="1"/>
    </xf>
    <xf numFmtId="189" fontId="6" fillId="0" borderId="0" xfId="0" applyNumberFormat="1" applyFont="1" applyAlignment="1" applyProtection="1">
      <alignment/>
      <protection hidden="1"/>
    </xf>
    <xf numFmtId="4" fontId="26" fillId="33" borderId="40" xfId="0" applyNumberFormat="1" applyFont="1" applyFill="1" applyBorder="1" applyAlignment="1" applyProtection="1">
      <alignment horizontal="left" vertical="top" wrapText="1"/>
      <protection hidden="1"/>
    </xf>
    <xf numFmtId="4" fontId="5" fillId="33" borderId="41" xfId="0" applyNumberFormat="1" applyFont="1" applyFill="1" applyBorder="1" applyAlignment="1" applyProtection="1">
      <alignment horizontal="left" vertical="top" wrapText="1"/>
      <protection hidden="1"/>
    </xf>
    <xf numFmtId="4" fontId="5" fillId="33" borderId="11" xfId="0" applyNumberFormat="1" applyFont="1" applyFill="1" applyBorder="1" applyAlignment="1" applyProtection="1">
      <alignment horizontal="left" vertical="top" wrapText="1"/>
      <protection hidden="1"/>
    </xf>
    <xf numFmtId="4" fontId="5" fillId="33" borderId="11" xfId="0" applyNumberFormat="1" applyFont="1" applyFill="1" applyBorder="1" applyAlignment="1" applyProtection="1">
      <alignment horizontal="center" vertical="center" wrapText="1"/>
      <protection hidden="1"/>
    </xf>
    <xf numFmtId="4" fontId="5" fillId="33" borderId="11" xfId="0" applyNumberFormat="1" applyFont="1" applyFill="1" applyBorder="1" applyAlignment="1" applyProtection="1">
      <alignment horizontal="right" vertical="center" wrapText="1"/>
      <protection hidden="1"/>
    </xf>
    <xf numFmtId="4" fontId="5" fillId="33" borderId="12" xfId="63" applyNumberFormat="1" applyFont="1" applyFill="1" applyBorder="1" applyAlignment="1" applyProtection="1">
      <alignment horizontal="right" vertical="top" wrapText="1"/>
      <protection hidden="1"/>
    </xf>
    <xf numFmtId="4" fontId="6" fillId="0" borderId="40" xfId="0" applyNumberFormat="1" applyFont="1" applyFill="1" applyBorder="1" applyAlignment="1" applyProtection="1">
      <alignment horizontal="left" vertical="top" wrapText="1"/>
      <protection hidden="1"/>
    </xf>
    <xf numFmtId="1" fontId="5" fillId="36" borderId="11" xfId="0" applyNumberFormat="1" applyFont="1" applyFill="1" applyBorder="1" applyAlignment="1" applyProtection="1">
      <alignment horizontal="left" vertical="center"/>
      <protection hidden="1"/>
    </xf>
    <xf numFmtId="0" fontId="5" fillId="36" borderId="11" xfId="0" applyFont="1" applyFill="1" applyBorder="1" applyAlignment="1" applyProtection="1">
      <alignment vertical="top" wrapText="1"/>
      <protection hidden="1"/>
    </xf>
    <xf numFmtId="4" fontId="5" fillId="36" borderId="11" xfId="63" applyNumberFormat="1" applyFont="1" applyFill="1" applyBorder="1" applyAlignment="1" applyProtection="1">
      <alignment horizontal="center" vertical="center"/>
      <protection hidden="1"/>
    </xf>
    <xf numFmtId="40" fontId="5" fillId="36" borderId="11" xfId="63" applyNumberFormat="1" applyFont="1" applyFill="1" applyBorder="1" applyAlignment="1" applyProtection="1">
      <alignment horizontal="center" vertical="center"/>
      <protection hidden="1"/>
    </xf>
    <xf numFmtId="40" fontId="5" fillId="36" borderId="11" xfId="63" applyNumberFormat="1" applyFont="1" applyFill="1" applyBorder="1" applyAlignment="1" applyProtection="1">
      <alignment horizontal="right" vertical="center"/>
      <protection hidden="1"/>
    </xf>
    <xf numFmtId="40" fontId="6" fillId="36" borderId="12" xfId="63" applyNumberFormat="1" applyFont="1" applyFill="1" applyBorder="1" applyAlignment="1" applyProtection="1">
      <alignment horizontal="right" vertical="center" wrapText="1"/>
      <protection hidden="1"/>
    </xf>
    <xf numFmtId="4" fontId="6" fillId="0" borderId="41" xfId="0" applyNumberFormat="1" applyFont="1" applyFill="1" applyBorder="1" applyAlignment="1" applyProtection="1">
      <alignment horizontal="left" vertical="top" wrapText="1"/>
      <protection hidden="1"/>
    </xf>
    <xf numFmtId="4" fontId="6" fillId="0" borderId="11" xfId="0" applyNumberFormat="1" applyFont="1" applyFill="1" applyBorder="1" applyAlignment="1" applyProtection="1">
      <alignment horizontal="left" vertical="top" wrapText="1"/>
      <protection hidden="1"/>
    </xf>
    <xf numFmtId="4" fontId="6" fillId="0" borderId="11" xfId="0" applyNumberFormat="1" applyFont="1" applyFill="1" applyBorder="1" applyAlignment="1" applyProtection="1">
      <alignment horizontal="center" vertical="center" wrapText="1"/>
      <protection hidden="1"/>
    </xf>
    <xf numFmtId="4" fontId="6" fillId="0" borderId="12" xfId="0" applyNumberFormat="1" applyFont="1" applyFill="1" applyBorder="1" applyAlignment="1" applyProtection="1">
      <alignment horizontal="right" vertical="center" wrapText="1"/>
      <protection hidden="1"/>
    </xf>
    <xf numFmtId="188" fontId="6" fillId="0" borderId="41" xfId="0" applyNumberFormat="1" applyFont="1" applyFill="1" applyBorder="1" applyAlignment="1" applyProtection="1">
      <alignment horizontal="left" vertical="top" wrapText="1"/>
      <protection hidden="1"/>
    </xf>
    <xf numFmtId="4" fontId="6" fillId="0" borderId="44" xfId="0" applyNumberFormat="1" applyFont="1" applyFill="1" applyBorder="1" applyAlignment="1" applyProtection="1">
      <alignment horizontal="left" vertical="top" wrapText="1"/>
      <protection hidden="1"/>
    </xf>
    <xf numFmtId="4" fontId="6" fillId="0" borderId="44" xfId="0" applyNumberFormat="1" applyFont="1" applyFill="1" applyBorder="1" applyAlignment="1" applyProtection="1">
      <alignment horizontal="center" vertical="center" wrapText="1"/>
      <protection hidden="1"/>
    </xf>
    <xf numFmtId="4" fontId="6" fillId="0" borderId="11" xfId="0" applyNumberFormat="1" applyFont="1" applyFill="1" applyBorder="1" applyAlignment="1" applyProtection="1">
      <alignment horizontal="justify" vertical="top" wrapText="1"/>
      <protection hidden="1"/>
    </xf>
    <xf numFmtId="0" fontId="6" fillId="0" borderId="13" xfId="0" applyFont="1" applyFill="1" applyBorder="1" applyAlignment="1" applyProtection="1">
      <alignment horizontal="justify" vertical="center" wrapText="1"/>
      <protection hidden="1"/>
    </xf>
    <xf numFmtId="4" fontId="6" fillId="0" borderId="13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188" fontId="6" fillId="36" borderId="13" xfId="0" applyNumberFormat="1" applyFont="1" applyFill="1" applyBorder="1" applyAlignment="1" applyProtection="1">
      <alignment horizontal="left" vertical="center" wrapText="1"/>
      <protection hidden="1"/>
    </xf>
    <xf numFmtId="4" fontId="6" fillId="36" borderId="13" xfId="0" applyNumberFormat="1" applyFont="1" applyFill="1" applyBorder="1" applyAlignment="1" applyProtection="1">
      <alignment horizontal="center" vertical="center" wrapText="1"/>
      <protection hidden="1"/>
    </xf>
    <xf numFmtId="4" fontId="6" fillId="36" borderId="43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188" fontId="6" fillId="36" borderId="15" xfId="0" applyNumberFormat="1" applyFont="1" applyFill="1" applyBorder="1" applyAlignment="1" applyProtection="1">
      <alignment horizontal="left" vertical="center" wrapText="1"/>
      <protection hidden="1"/>
    </xf>
    <xf numFmtId="4" fontId="6" fillId="36" borderId="15" xfId="0" applyNumberFormat="1" applyFont="1" applyFill="1" applyBorder="1" applyAlignment="1" applyProtection="1">
      <alignment horizontal="center" vertical="center" wrapText="1"/>
      <protection hidden="1"/>
    </xf>
    <xf numFmtId="4" fontId="6" fillId="36" borderId="46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188" fontId="6" fillId="36" borderId="16" xfId="0" applyNumberFormat="1" applyFont="1" applyFill="1" applyBorder="1" applyAlignment="1" applyProtection="1">
      <alignment horizontal="left" vertical="center" wrapText="1"/>
      <protection hidden="1"/>
    </xf>
    <xf numFmtId="4" fontId="6" fillId="36" borderId="16" xfId="0" applyNumberFormat="1" applyFont="1" applyFill="1" applyBorder="1" applyAlignment="1" applyProtection="1">
      <alignment horizontal="center" vertical="center" wrapText="1"/>
      <protection hidden="1"/>
    </xf>
    <xf numFmtId="4" fontId="6" fillId="36" borderId="47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Alignment="1" applyProtection="1">
      <alignment/>
      <protection hidden="1"/>
    </xf>
    <xf numFmtId="0" fontId="5" fillId="0" borderId="48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wrapText="1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178" fontId="6" fillId="0" borderId="11" xfId="0" applyNumberFormat="1" applyFont="1" applyBorder="1" applyAlignment="1" applyProtection="1">
      <alignment horizontal="left" vertical="center" wrapText="1"/>
      <protection hidden="1"/>
    </xf>
    <xf numFmtId="2" fontId="6" fillId="0" borderId="11" xfId="0" applyNumberFormat="1" applyFont="1" applyBorder="1" applyAlignment="1" applyProtection="1">
      <alignment horizontal="center" vertical="center" wrapText="1"/>
      <protection hidden="1"/>
    </xf>
    <xf numFmtId="178" fontId="6" fillId="0" borderId="11" xfId="0" applyNumberFormat="1" applyFont="1" applyBorder="1" applyAlignment="1" applyProtection="1">
      <alignment horizontal="center" vertical="center" wrapText="1"/>
      <protection hidden="1"/>
    </xf>
    <xf numFmtId="4" fontId="5" fillId="33" borderId="49" xfId="0" applyNumberFormat="1" applyFont="1" applyFill="1" applyBorder="1" applyAlignment="1" applyProtection="1">
      <alignment horizontal="left" vertical="top" wrapText="1"/>
      <protection hidden="1"/>
    </xf>
    <xf numFmtId="4" fontId="5" fillId="33" borderId="50" xfId="0" applyNumberFormat="1" applyFont="1" applyFill="1" applyBorder="1" applyAlignment="1" applyProtection="1">
      <alignment horizontal="left" vertical="top" wrapText="1"/>
      <protection hidden="1"/>
    </xf>
    <xf numFmtId="4" fontId="5" fillId="33" borderId="50" xfId="0" applyNumberFormat="1" applyFont="1" applyFill="1" applyBorder="1" applyAlignment="1" applyProtection="1">
      <alignment horizontal="center" vertical="center" wrapText="1"/>
      <protection hidden="1"/>
    </xf>
    <xf numFmtId="4" fontId="5" fillId="33" borderId="51" xfId="63" applyNumberFormat="1" applyFont="1" applyFill="1" applyBorder="1" applyAlignment="1" applyProtection="1">
      <alignment horizontal="right" vertical="top" wrapText="1"/>
      <protection hidden="1"/>
    </xf>
    <xf numFmtId="40" fontId="5" fillId="33" borderId="52" xfId="63" applyNumberFormat="1" applyFont="1" applyFill="1" applyBorder="1" applyAlignment="1" applyProtection="1">
      <alignment horizontal="right" vertical="center"/>
      <protection hidden="1"/>
    </xf>
    <xf numFmtId="4" fontId="5" fillId="33" borderId="53" xfId="63" applyNumberFormat="1" applyFont="1" applyFill="1" applyBorder="1" applyAlignment="1" applyProtection="1">
      <alignment horizontal="right" vertical="top" wrapText="1"/>
      <protection hidden="1"/>
    </xf>
    <xf numFmtId="0" fontId="5" fillId="33" borderId="54" xfId="0" applyFont="1" applyFill="1" applyBorder="1" applyAlignment="1" applyProtection="1">
      <alignment/>
      <protection hidden="1"/>
    </xf>
    <xf numFmtId="0" fontId="5" fillId="33" borderId="55" xfId="0" applyFont="1" applyFill="1" applyBorder="1" applyAlignment="1" applyProtection="1">
      <alignment/>
      <protection hidden="1"/>
    </xf>
    <xf numFmtId="189" fontId="5" fillId="33" borderId="55" xfId="0" applyNumberFormat="1" applyFont="1" applyFill="1" applyBorder="1" applyAlignment="1" applyProtection="1">
      <alignment/>
      <protection hidden="1"/>
    </xf>
    <xf numFmtId="189" fontId="5" fillId="33" borderId="56" xfId="0" applyNumberFormat="1" applyFont="1" applyFill="1" applyBorder="1" applyAlignment="1" applyProtection="1">
      <alignment/>
      <protection hidden="1"/>
    </xf>
    <xf numFmtId="40" fontId="5" fillId="33" borderId="57" xfId="0" applyNumberFormat="1" applyFont="1" applyFill="1" applyBorder="1" applyAlignment="1" applyProtection="1">
      <alignment vertical="center"/>
      <protection hidden="1"/>
    </xf>
    <xf numFmtId="0" fontId="5" fillId="0" borderId="58" xfId="0" applyFont="1" applyFill="1" applyBorder="1" applyAlignment="1" applyProtection="1">
      <alignment/>
      <protection hidden="1"/>
    </xf>
    <xf numFmtId="0" fontId="5" fillId="0" borderId="59" xfId="0" applyFont="1" applyFill="1" applyBorder="1" applyAlignment="1" applyProtection="1">
      <alignment/>
      <protection hidden="1"/>
    </xf>
    <xf numFmtId="0" fontId="5" fillId="0" borderId="59" xfId="0" applyFont="1" applyFill="1" applyBorder="1" applyAlignment="1" applyProtection="1">
      <alignment horizontal="right"/>
      <protection hidden="1"/>
    </xf>
    <xf numFmtId="0" fontId="5" fillId="0" borderId="59" xfId="0" applyFont="1" applyFill="1" applyBorder="1" applyAlignment="1" applyProtection="1">
      <alignment horizontal="center"/>
      <protection hidden="1"/>
    </xf>
    <xf numFmtId="4" fontId="5" fillId="0" borderId="59" xfId="0" applyNumberFormat="1" applyFont="1" applyFill="1" applyBorder="1" applyAlignment="1" applyProtection="1">
      <alignment/>
      <protection hidden="1"/>
    </xf>
    <xf numFmtId="40" fontId="5" fillId="0" borderId="60" xfId="0" applyNumberFormat="1" applyFont="1" applyFill="1" applyBorder="1" applyAlignment="1" applyProtection="1">
      <alignment vertical="center"/>
      <protection hidden="1"/>
    </xf>
    <xf numFmtId="0" fontId="5" fillId="33" borderId="20" xfId="0" applyFont="1" applyFill="1" applyBorder="1" applyAlignment="1" applyProtection="1">
      <alignment/>
      <protection hidden="1"/>
    </xf>
    <xf numFmtId="0" fontId="5" fillId="33" borderId="21" xfId="0" applyFont="1" applyFill="1" applyBorder="1" applyAlignment="1" applyProtection="1">
      <alignment/>
      <protection hidden="1"/>
    </xf>
    <xf numFmtId="0" fontId="5" fillId="33" borderId="61" xfId="0" applyFont="1" applyFill="1" applyBorder="1" applyAlignment="1" applyProtection="1">
      <alignment/>
      <protection hidden="1"/>
    </xf>
    <xf numFmtId="0" fontId="5" fillId="33" borderId="21" xfId="0" applyFont="1" applyFill="1" applyBorder="1" applyAlignment="1" applyProtection="1">
      <alignment horizontal="right"/>
      <protection hidden="1"/>
    </xf>
    <xf numFmtId="0" fontId="5" fillId="33" borderId="62" xfId="0" applyFont="1" applyFill="1" applyBorder="1" applyAlignment="1" applyProtection="1">
      <alignment horizontal="right"/>
      <protection hidden="1"/>
    </xf>
    <xf numFmtId="189" fontId="5" fillId="33" borderId="62" xfId="0" applyNumberFormat="1" applyFont="1" applyFill="1" applyBorder="1" applyAlignment="1" applyProtection="1">
      <alignment/>
      <protection hidden="1"/>
    </xf>
    <xf numFmtId="189" fontId="5" fillId="33" borderId="63" xfId="0" applyNumberFormat="1" applyFont="1" applyFill="1" applyBorder="1" applyAlignment="1" applyProtection="1">
      <alignment/>
      <protection hidden="1"/>
    </xf>
    <xf numFmtId="40" fontId="5" fillId="33" borderId="64" xfId="0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4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4" fontId="0" fillId="0" borderId="0" xfId="0" applyNumberFormat="1" applyAlignment="1" applyProtection="1">
      <alignment vertical="center"/>
      <protection hidden="1"/>
    </xf>
    <xf numFmtId="0" fontId="27" fillId="0" borderId="20" xfId="0" applyFont="1" applyFill="1" applyBorder="1" applyAlignment="1" applyProtection="1">
      <alignment horizontal="left" vertical="center" wrapText="1"/>
      <protection locked="0"/>
    </xf>
    <xf numFmtId="0" fontId="27" fillId="0" borderId="21" xfId="0" applyFont="1" applyFill="1" applyBorder="1" applyAlignment="1" applyProtection="1">
      <alignment horizontal="left" vertical="center" wrapText="1"/>
      <protection locked="0"/>
    </xf>
    <xf numFmtId="0" fontId="27" fillId="0" borderId="22" xfId="0" applyFont="1" applyFill="1" applyBorder="1" applyAlignment="1" applyProtection="1">
      <alignment horizontal="left" vertical="center" wrapText="1"/>
      <protection locked="0"/>
    </xf>
    <xf numFmtId="0" fontId="27" fillId="0" borderId="65" xfId="0" applyFont="1" applyFill="1" applyBorder="1" applyAlignment="1" applyProtection="1">
      <alignment horizontal="left" vertical="center" wrapText="1"/>
      <protection locked="0"/>
    </xf>
    <xf numFmtId="0" fontId="27" fillId="0" borderId="66" xfId="0" applyFont="1" applyFill="1" applyBorder="1" applyAlignment="1" applyProtection="1">
      <alignment horizontal="left" vertical="center" wrapText="1"/>
      <protection locked="0"/>
    </xf>
    <xf numFmtId="0" fontId="27" fillId="0" borderId="67" xfId="0" applyFont="1" applyFill="1" applyBorder="1" applyAlignment="1" applyProtection="1">
      <alignment horizontal="left" vertical="center" wrapText="1"/>
      <protection locked="0"/>
    </xf>
    <xf numFmtId="4" fontId="6" fillId="0" borderId="11" xfId="0" applyNumberFormat="1" applyFont="1" applyFill="1" applyBorder="1" applyAlignment="1" applyProtection="1">
      <alignment vertical="center"/>
      <protection locked="0"/>
    </xf>
    <xf numFmtId="40" fontId="6" fillId="0" borderId="11" xfId="63" applyNumberFormat="1" applyFont="1" applyBorder="1" applyAlignment="1" applyProtection="1">
      <alignment horizontal="right" vertical="center"/>
      <protection locked="0"/>
    </xf>
    <xf numFmtId="4" fontId="6" fillId="0" borderId="11" xfId="0" applyNumberFormat="1" applyFont="1" applyFill="1" applyBorder="1" applyAlignment="1" applyProtection="1">
      <alignment horizontal="right" vertical="center"/>
      <protection locked="0"/>
    </xf>
    <xf numFmtId="40" fontId="6" fillId="36" borderId="13" xfId="63" applyNumberFormat="1" applyFont="1" applyFill="1" applyBorder="1" applyAlignment="1" applyProtection="1">
      <alignment horizontal="right" vertical="center"/>
      <protection locked="0"/>
    </xf>
    <xf numFmtId="40" fontId="6" fillId="36" borderId="15" xfId="63" applyNumberFormat="1" applyFont="1" applyFill="1" applyBorder="1" applyAlignment="1" applyProtection="1">
      <alignment horizontal="right" vertical="center"/>
      <protection locked="0"/>
    </xf>
    <xf numFmtId="40" fontId="6" fillId="36" borderId="16" xfId="63" applyNumberFormat="1" applyFont="1" applyFill="1" applyBorder="1" applyAlignment="1" applyProtection="1">
      <alignment horizontal="right" vertical="center"/>
      <protection locked="0"/>
    </xf>
    <xf numFmtId="4" fontId="6" fillId="0" borderId="11" xfId="45" applyNumberFormat="1" applyFont="1" applyBorder="1" applyAlignment="1" applyProtection="1">
      <alignment horizontal="right" vertical="center"/>
      <protection locked="0"/>
    </xf>
    <xf numFmtId="4" fontId="6" fillId="0" borderId="11" xfId="0" applyNumberFormat="1" applyFont="1" applyBorder="1" applyAlignment="1" applyProtection="1">
      <alignment horizontal="right" vertical="center" wrapText="1"/>
      <protection locked="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5" xfId="49"/>
    <cellStyle name="Nota" xfId="50"/>
    <cellStyle name="planilhas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419100</xdr:colOff>
      <xdr:row>303</xdr:row>
      <xdr:rowOff>0</xdr:rowOff>
    </xdr:from>
    <xdr:ext cx="657225" cy="409575"/>
    <xdr:sp>
      <xdr:nvSpPr>
        <xdr:cNvPr id="1" name="AutoShape 2"/>
        <xdr:cNvSpPr>
          <a:spLocks noChangeAspect="1"/>
        </xdr:cNvSpPr>
      </xdr:nvSpPr>
      <xdr:spPr>
        <a:xfrm>
          <a:off x="752475" y="692181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0050"/>
    <xdr:sp>
      <xdr:nvSpPr>
        <xdr:cNvPr id="2" name="AutoShape 2"/>
        <xdr:cNvSpPr>
          <a:spLocks noChangeAspect="1"/>
        </xdr:cNvSpPr>
      </xdr:nvSpPr>
      <xdr:spPr>
        <a:xfrm>
          <a:off x="752475" y="69218175"/>
          <a:ext cx="6572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0050"/>
    <xdr:sp>
      <xdr:nvSpPr>
        <xdr:cNvPr id="3" name="AutoShape 2"/>
        <xdr:cNvSpPr>
          <a:spLocks noChangeAspect="1"/>
        </xdr:cNvSpPr>
      </xdr:nvSpPr>
      <xdr:spPr>
        <a:xfrm>
          <a:off x="752475" y="69218175"/>
          <a:ext cx="6572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9575"/>
    <xdr:sp>
      <xdr:nvSpPr>
        <xdr:cNvPr id="4" name="AutoShape 2"/>
        <xdr:cNvSpPr>
          <a:spLocks noChangeAspect="1"/>
        </xdr:cNvSpPr>
      </xdr:nvSpPr>
      <xdr:spPr>
        <a:xfrm>
          <a:off x="752475" y="692181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9575"/>
    <xdr:sp>
      <xdr:nvSpPr>
        <xdr:cNvPr id="5" name="AutoShape 2"/>
        <xdr:cNvSpPr>
          <a:spLocks noChangeAspect="1"/>
        </xdr:cNvSpPr>
      </xdr:nvSpPr>
      <xdr:spPr>
        <a:xfrm>
          <a:off x="752475" y="692181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9575"/>
    <xdr:sp>
      <xdr:nvSpPr>
        <xdr:cNvPr id="6" name="AutoShape 2"/>
        <xdr:cNvSpPr>
          <a:spLocks noChangeAspect="1"/>
        </xdr:cNvSpPr>
      </xdr:nvSpPr>
      <xdr:spPr>
        <a:xfrm>
          <a:off x="752475" y="692181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9575"/>
    <xdr:sp>
      <xdr:nvSpPr>
        <xdr:cNvPr id="7" name="AutoShape 2"/>
        <xdr:cNvSpPr>
          <a:spLocks noChangeAspect="1"/>
        </xdr:cNvSpPr>
      </xdr:nvSpPr>
      <xdr:spPr>
        <a:xfrm>
          <a:off x="752475" y="692181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9575"/>
    <xdr:sp>
      <xdr:nvSpPr>
        <xdr:cNvPr id="8" name="AutoShape 2"/>
        <xdr:cNvSpPr>
          <a:spLocks noChangeAspect="1"/>
        </xdr:cNvSpPr>
      </xdr:nvSpPr>
      <xdr:spPr>
        <a:xfrm>
          <a:off x="752475" y="692181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9575"/>
    <xdr:sp>
      <xdr:nvSpPr>
        <xdr:cNvPr id="9" name="AutoShape 2"/>
        <xdr:cNvSpPr>
          <a:spLocks noChangeAspect="1"/>
        </xdr:cNvSpPr>
      </xdr:nvSpPr>
      <xdr:spPr>
        <a:xfrm>
          <a:off x="752475" y="692181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0050"/>
    <xdr:sp>
      <xdr:nvSpPr>
        <xdr:cNvPr id="10" name="AutoShape 2"/>
        <xdr:cNvSpPr>
          <a:spLocks noChangeAspect="1"/>
        </xdr:cNvSpPr>
      </xdr:nvSpPr>
      <xdr:spPr>
        <a:xfrm>
          <a:off x="752475" y="69218175"/>
          <a:ext cx="6572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0050"/>
    <xdr:sp>
      <xdr:nvSpPr>
        <xdr:cNvPr id="11" name="AutoShape 2"/>
        <xdr:cNvSpPr>
          <a:spLocks noChangeAspect="1"/>
        </xdr:cNvSpPr>
      </xdr:nvSpPr>
      <xdr:spPr>
        <a:xfrm>
          <a:off x="752475" y="69218175"/>
          <a:ext cx="6572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9575"/>
    <xdr:sp>
      <xdr:nvSpPr>
        <xdr:cNvPr id="12" name="AutoShape 2"/>
        <xdr:cNvSpPr>
          <a:spLocks noChangeAspect="1"/>
        </xdr:cNvSpPr>
      </xdr:nvSpPr>
      <xdr:spPr>
        <a:xfrm>
          <a:off x="752475" y="692181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9575"/>
    <xdr:sp>
      <xdr:nvSpPr>
        <xdr:cNvPr id="13" name="AutoShape 2"/>
        <xdr:cNvSpPr>
          <a:spLocks noChangeAspect="1"/>
        </xdr:cNvSpPr>
      </xdr:nvSpPr>
      <xdr:spPr>
        <a:xfrm>
          <a:off x="752475" y="692181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9575"/>
    <xdr:sp>
      <xdr:nvSpPr>
        <xdr:cNvPr id="14" name="AutoShape 2"/>
        <xdr:cNvSpPr>
          <a:spLocks noChangeAspect="1"/>
        </xdr:cNvSpPr>
      </xdr:nvSpPr>
      <xdr:spPr>
        <a:xfrm>
          <a:off x="752475" y="692181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9575"/>
    <xdr:sp>
      <xdr:nvSpPr>
        <xdr:cNvPr id="15" name="AutoShape 2"/>
        <xdr:cNvSpPr>
          <a:spLocks noChangeAspect="1"/>
        </xdr:cNvSpPr>
      </xdr:nvSpPr>
      <xdr:spPr>
        <a:xfrm>
          <a:off x="752475" y="692181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9575"/>
    <xdr:sp>
      <xdr:nvSpPr>
        <xdr:cNvPr id="16" name="AutoShape 2"/>
        <xdr:cNvSpPr>
          <a:spLocks noChangeAspect="1"/>
        </xdr:cNvSpPr>
      </xdr:nvSpPr>
      <xdr:spPr>
        <a:xfrm>
          <a:off x="752475" y="692181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0050"/>
    <xdr:sp>
      <xdr:nvSpPr>
        <xdr:cNvPr id="17" name="AutoShape 2"/>
        <xdr:cNvSpPr>
          <a:spLocks noChangeAspect="1"/>
        </xdr:cNvSpPr>
      </xdr:nvSpPr>
      <xdr:spPr>
        <a:xfrm>
          <a:off x="752475" y="69218175"/>
          <a:ext cx="6572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0050"/>
    <xdr:sp>
      <xdr:nvSpPr>
        <xdr:cNvPr id="18" name="AutoShape 2"/>
        <xdr:cNvSpPr>
          <a:spLocks noChangeAspect="1"/>
        </xdr:cNvSpPr>
      </xdr:nvSpPr>
      <xdr:spPr>
        <a:xfrm>
          <a:off x="752475" y="69218175"/>
          <a:ext cx="6572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9575"/>
    <xdr:sp>
      <xdr:nvSpPr>
        <xdr:cNvPr id="19" name="AutoShape 2"/>
        <xdr:cNvSpPr>
          <a:spLocks noChangeAspect="1"/>
        </xdr:cNvSpPr>
      </xdr:nvSpPr>
      <xdr:spPr>
        <a:xfrm>
          <a:off x="752475" y="692181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9575"/>
    <xdr:sp>
      <xdr:nvSpPr>
        <xdr:cNvPr id="20" name="AutoShape 2"/>
        <xdr:cNvSpPr>
          <a:spLocks noChangeAspect="1"/>
        </xdr:cNvSpPr>
      </xdr:nvSpPr>
      <xdr:spPr>
        <a:xfrm>
          <a:off x="752475" y="692181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9575"/>
    <xdr:sp>
      <xdr:nvSpPr>
        <xdr:cNvPr id="21" name="AutoShape 2"/>
        <xdr:cNvSpPr>
          <a:spLocks noChangeAspect="1"/>
        </xdr:cNvSpPr>
      </xdr:nvSpPr>
      <xdr:spPr>
        <a:xfrm>
          <a:off x="752475" y="692181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9575"/>
    <xdr:sp>
      <xdr:nvSpPr>
        <xdr:cNvPr id="22" name="AutoShape 2"/>
        <xdr:cNvSpPr>
          <a:spLocks noChangeAspect="1"/>
        </xdr:cNvSpPr>
      </xdr:nvSpPr>
      <xdr:spPr>
        <a:xfrm>
          <a:off x="752475" y="692181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9575"/>
    <xdr:sp>
      <xdr:nvSpPr>
        <xdr:cNvPr id="23" name="AutoShape 2"/>
        <xdr:cNvSpPr>
          <a:spLocks noChangeAspect="1"/>
        </xdr:cNvSpPr>
      </xdr:nvSpPr>
      <xdr:spPr>
        <a:xfrm>
          <a:off x="752475" y="692181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9575"/>
    <xdr:sp>
      <xdr:nvSpPr>
        <xdr:cNvPr id="24" name="AutoShape 2"/>
        <xdr:cNvSpPr>
          <a:spLocks noChangeAspect="1"/>
        </xdr:cNvSpPr>
      </xdr:nvSpPr>
      <xdr:spPr>
        <a:xfrm>
          <a:off x="752475" y="692181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0050"/>
    <xdr:sp>
      <xdr:nvSpPr>
        <xdr:cNvPr id="25" name="AutoShape 2"/>
        <xdr:cNvSpPr>
          <a:spLocks noChangeAspect="1"/>
        </xdr:cNvSpPr>
      </xdr:nvSpPr>
      <xdr:spPr>
        <a:xfrm>
          <a:off x="752475" y="69218175"/>
          <a:ext cx="6572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0050"/>
    <xdr:sp>
      <xdr:nvSpPr>
        <xdr:cNvPr id="26" name="AutoShape 2"/>
        <xdr:cNvSpPr>
          <a:spLocks noChangeAspect="1"/>
        </xdr:cNvSpPr>
      </xdr:nvSpPr>
      <xdr:spPr>
        <a:xfrm>
          <a:off x="752475" y="69218175"/>
          <a:ext cx="6572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9575"/>
    <xdr:sp>
      <xdr:nvSpPr>
        <xdr:cNvPr id="27" name="AutoShape 2"/>
        <xdr:cNvSpPr>
          <a:spLocks noChangeAspect="1"/>
        </xdr:cNvSpPr>
      </xdr:nvSpPr>
      <xdr:spPr>
        <a:xfrm>
          <a:off x="752475" y="692181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9575"/>
    <xdr:sp>
      <xdr:nvSpPr>
        <xdr:cNvPr id="28" name="AutoShape 2"/>
        <xdr:cNvSpPr>
          <a:spLocks noChangeAspect="1"/>
        </xdr:cNvSpPr>
      </xdr:nvSpPr>
      <xdr:spPr>
        <a:xfrm>
          <a:off x="752475" y="692181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9575"/>
    <xdr:sp>
      <xdr:nvSpPr>
        <xdr:cNvPr id="29" name="AutoShape 2"/>
        <xdr:cNvSpPr>
          <a:spLocks noChangeAspect="1"/>
        </xdr:cNvSpPr>
      </xdr:nvSpPr>
      <xdr:spPr>
        <a:xfrm>
          <a:off x="752475" y="692181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9575"/>
    <xdr:sp>
      <xdr:nvSpPr>
        <xdr:cNvPr id="30" name="AutoShape 2"/>
        <xdr:cNvSpPr>
          <a:spLocks noChangeAspect="1"/>
        </xdr:cNvSpPr>
      </xdr:nvSpPr>
      <xdr:spPr>
        <a:xfrm>
          <a:off x="752475" y="692181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9575"/>
    <xdr:sp>
      <xdr:nvSpPr>
        <xdr:cNvPr id="31" name="AutoShape 2"/>
        <xdr:cNvSpPr>
          <a:spLocks noChangeAspect="1"/>
        </xdr:cNvSpPr>
      </xdr:nvSpPr>
      <xdr:spPr>
        <a:xfrm>
          <a:off x="752475" y="692181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0050"/>
    <xdr:sp>
      <xdr:nvSpPr>
        <xdr:cNvPr id="32" name="AutoShape 2"/>
        <xdr:cNvSpPr>
          <a:spLocks noChangeAspect="1"/>
        </xdr:cNvSpPr>
      </xdr:nvSpPr>
      <xdr:spPr>
        <a:xfrm>
          <a:off x="752475" y="69218175"/>
          <a:ext cx="6572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0050"/>
    <xdr:sp>
      <xdr:nvSpPr>
        <xdr:cNvPr id="33" name="AutoShape 2"/>
        <xdr:cNvSpPr>
          <a:spLocks noChangeAspect="1"/>
        </xdr:cNvSpPr>
      </xdr:nvSpPr>
      <xdr:spPr>
        <a:xfrm>
          <a:off x="752475" y="69218175"/>
          <a:ext cx="6572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9575"/>
    <xdr:sp>
      <xdr:nvSpPr>
        <xdr:cNvPr id="34" name="AutoShape 2"/>
        <xdr:cNvSpPr>
          <a:spLocks noChangeAspect="1"/>
        </xdr:cNvSpPr>
      </xdr:nvSpPr>
      <xdr:spPr>
        <a:xfrm>
          <a:off x="752475" y="692181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9575"/>
    <xdr:sp>
      <xdr:nvSpPr>
        <xdr:cNvPr id="35" name="AutoShape 2"/>
        <xdr:cNvSpPr>
          <a:spLocks noChangeAspect="1"/>
        </xdr:cNvSpPr>
      </xdr:nvSpPr>
      <xdr:spPr>
        <a:xfrm>
          <a:off x="752475" y="692181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9575"/>
    <xdr:sp>
      <xdr:nvSpPr>
        <xdr:cNvPr id="36" name="AutoShape 2"/>
        <xdr:cNvSpPr>
          <a:spLocks noChangeAspect="1"/>
        </xdr:cNvSpPr>
      </xdr:nvSpPr>
      <xdr:spPr>
        <a:xfrm>
          <a:off x="752475" y="692181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9575"/>
    <xdr:sp>
      <xdr:nvSpPr>
        <xdr:cNvPr id="37" name="AutoShape 2"/>
        <xdr:cNvSpPr>
          <a:spLocks noChangeAspect="1"/>
        </xdr:cNvSpPr>
      </xdr:nvSpPr>
      <xdr:spPr>
        <a:xfrm>
          <a:off x="752475" y="692181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9575"/>
    <xdr:sp>
      <xdr:nvSpPr>
        <xdr:cNvPr id="38" name="AutoShape 2"/>
        <xdr:cNvSpPr>
          <a:spLocks noChangeAspect="1"/>
        </xdr:cNvSpPr>
      </xdr:nvSpPr>
      <xdr:spPr>
        <a:xfrm>
          <a:off x="752475" y="692181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9575"/>
    <xdr:sp>
      <xdr:nvSpPr>
        <xdr:cNvPr id="39" name="AutoShape 2"/>
        <xdr:cNvSpPr>
          <a:spLocks noChangeAspect="1"/>
        </xdr:cNvSpPr>
      </xdr:nvSpPr>
      <xdr:spPr>
        <a:xfrm>
          <a:off x="752475" y="692181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0050"/>
    <xdr:sp>
      <xdr:nvSpPr>
        <xdr:cNvPr id="40" name="AutoShape 2"/>
        <xdr:cNvSpPr>
          <a:spLocks noChangeAspect="1"/>
        </xdr:cNvSpPr>
      </xdr:nvSpPr>
      <xdr:spPr>
        <a:xfrm>
          <a:off x="752475" y="69218175"/>
          <a:ext cx="6572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0050"/>
    <xdr:sp>
      <xdr:nvSpPr>
        <xdr:cNvPr id="41" name="AutoShape 2"/>
        <xdr:cNvSpPr>
          <a:spLocks noChangeAspect="1"/>
        </xdr:cNvSpPr>
      </xdr:nvSpPr>
      <xdr:spPr>
        <a:xfrm>
          <a:off x="752475" y="69218175"/>
          <a:ext cx="6572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9575"/>
    <xdr:sp>
      <xdr:nvSpPr>
        <xdr:cNvPr id="42" name="AutoShape 2"/>
        <xdr:cNvSpPr>
          <a:spLocks noChangeAspect="1"/>
        </xdr:cNvSpPr>
      </xdr:nvSpPr>
      <xdr:spPr>
        <a:xfrm>
          <a:off x="752475" y="692181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9575"/>
    <xdr:sp>
      <xdr:nvSpPr>
        <xdr:cNvPr id="43" name="AutoShape 2"/>
        <xdr:cNvSpPr>
          <a:spLocks noChangeAspect="1"/>
        </xdr:cNvSpPr>
      </xdr:nvSpPr>
      <xdr:spPr>
        <a:xfrm>
          <a:off x="752475" y="692181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9575"/>
    <xdr:sp>
      <xdr:nvSpPr>
        <xdr:cNvPr id="44" name="AutoShape 2"/>
        <xdr:cNvSpPr>
          <a:spLocks noChangeAspect="1"/>
        </xdr:cNvSpPr>
      </xdr:nvSpPr>
      <xdr:spPr>
        <a:xfrm>
          <a:off x="752475" y="692181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9575"/>
    <xdr:sp>
      <xdr:nvSpPr>
        <xdr:cNvPr id="45" name="AutoShape 2"/>
        <xdr:cNvSpPr>
          <a:spLocks noChangeAspect="1"/>
        </xdr:cNvSpPr>
      </xdr:nvSpPr>
      <xdr:spPr>
        <a:xfrm>
          <a:off x="752475" y="692181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9575"/>
    <xdr:sp>
      <xdr:nvSpPr>
        <xdr:cNvPr id="46" name="AutoShape 2"/>
        <xdr:cNvSpPr>
          <a:spLocks noChangeAspect="1"/>
        </xdr:cNvSpPr>
      </xdr:nvSpPr>
      <xdr:spPr>
        <a:xfrm>
          <a:off x="752475" y="692181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0050"/>
    <xdr:sp>
      <xdr:nvSpPr>
        <xdr:cNvPr id="47" name="AutoShape 2"/>
        <xdr:cNvSpPr>
          <a:spLocks noChangeAspect="1"/>
        </xdr:cNvSpPr>
      </xdr:nvSpPr>
      <xdr:spPr>
        <a:xfrm>
          <a:off x="752475" y="69218175"/>
          <a:ext cx="6572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0050"/>
    <xdr:sp>
      <xdr:nvSpPr>
        <xdr:cNvPr id="48" name="AutoShape 2"/>
        <xdr:cNvSpPr>
          <a:spLocks noChangeAspect="1"/>
        </xdr:cNvSpPr>
      </xdr:nvSpPr>
      <xdr:spPr>
        <a:xfrm>
          <a:off x="752475" y="69218175"/>
          <a:ext cx="6572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9575"/>
    <xdr:sp>
      <xdr:nvSpPr>
        <xdr:cNvPr id="49" name="AutoShape 2"/>
        <xdr:cNvSpPr>
          <a:spLocks noChangeAspect="1"/>
        </xdr:cNvSpPr>
      </xdr:nvSpPr>
      <xdr:spPr>
        <a:xfrm>
          <a:off x="752475" y="692181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9575"/>
    <xdr:sp>
      <xdr:nvSpPr>
        <xdr:cNvPr id="50" name="AutoShape 2"/>
        <xdr:cNvSpPr>
          <a:spLocks noChangeAspect="1"/>
        </xdr:cNvSpPr>
      </xdr:nvSpPr>
      <xdr:spPr>
        <a:xfrm>
          <a:off x="752475" y="692181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9575"/>
    <xdr:sp>
      <xdr:nvSpPr>
        <xdr:cNvPr id="51" name="AutoShape 2"/>
        <xdr:cNvSpPr>
          <a:spLocks noChangeAspect="1"/>
        </xdr:cNvSpPr>
      </xdr:nvSpPr>
      <xdr:spPr>
        <a:xfrm>
          <a:off x="752475" y="692181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9575"/>
    <xdr:sp>
      <xdr:nvSpPr>
        <xdr:cNvPr id="52" name="AutoShape 2"/>
        <xdr:cNvSpPr>
          <a:spLocks noChangeAspect="1"/>
        </xdr:cNvSpPr>
      </xdr:nvSpPr>
      <xdr:spPr>
        <a:xfrm>
          <a:off x="752475" y="692181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9575"/>
    <xdr:sp>
      <xdr:nvSpPr>
        <xdr:cNvPr id="53" name="AutoShape 2"/>
        <xdr:cNvSpPr>
          <a:spLocks noChangeAspect="1"/>
        </xdr:cNvSpPr>
      </xdr:nvSpPr>
      <xdr:spPr>
        <a:xfrm>
          <a:off x="752475" y="692181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9575"/>
    <xdr:sp>
      <xdr:nvSpPr>
        <xdr:cNvPr id="54" name="AutoShape 2"/>
        <xdr:cNvSpPr>
          <a:spLocks noChangeAspect="1"/>
        </xdr:cNvSpPr>
      </xdr:nvSpPr>
      <xdr:spPr>
        <a:xfrm>
          <a:off x="752475" y="692181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0050"/>
    <xdr:sp>
      <xdr:nvSpPr>
        <xdr:cNvPr id="55" name="AutoShape 2"/>
        <xdr:cNvSpPr>
          <a:spLocks noChangeAspect="1"/>
        </xdr:cNvSpPr>
      </xdr:nvSpPr>
      <xdr:spPr>
        <a:xfrm>
          <a:off x="752475" y="69218175"/>
          <a:ext cx="6572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0050"/>
    <xdr:sp>
      <xdr:nvSpPr>
        <xdr:cNvPr id="56" name="AutoShape 2"/>
        <xdr:cNvSpPr>
          <a:spLocks noChangeAspect="1"/>
        </xdr:cNvSpPr>
      </xdr:nvSpPr>
      <xdr:spPr>
        <a:xfrm>
          <a:off x="752475" y="69218175"/>
          <a:ext cx="6572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9575"/>
    <xdr:sp>
      <xdr:nvSpPr>
        <xdr:cNvPr id="57" name="AutoShape 2"/>
        <xdr:cNvSpPr>
          <a:spLocks noChangeAspect="1"/>
        </xdr:cNvSpPr>
      </xdr:nvSpPr>
      <xdr:spPr>
        <a:xfrm>
          <a:off x="752475" y="692181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9575"/>
    <xdr:sp>
      <xdr:nvSpPr>
        <xdr:cNvPr id="58" name="AutoShape 2"/>
        <xdr:cNvSpPr>
          <a:spLocks noChangeAspect="1"/>
        </xdr:cNvSpPr>
      </xdr:nvSpPr>
      <xdr:spPr>
        <a:xfrm>
          <a:off x="752475" y="692181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9575"/>
    <xdr:sp>
      <xdr:nvSpPr>
        <xdr:cNvPr id="59" name="AutoShape 2"/>
        <xdr:cNvSpPr>
          <a:spLocks noChangeAspect="1"/>
        </xdr:cNvSpPr>
      </xdr:nvSpPr>
      <xdr:spPr>
        <a:xfrm>
          <a:off x="752475" y="692181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9575"/>
    <xdr:sp>
      <xdr:nvSpPr>
        <xdr:cNvPr id="60" name="AutoShape 2"/>
        <xdr:cNvSpPr>
          <a:spLocks noChangeAspect="1"/>
        </xdr:cNvSpPr>
      </xdr:nvSpPr>
      <xdr:spPr>
        <a:xfrm>
          <a:off x="752475" y="692181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9575"/>
    <xdr:sp>
      <xdr:nvSpPr>
        <xdr:cNvPr id="61" name="AutoShape 2"/>
        <xdr:cNvSpPr>
          <a:spLocks noChangeAspect="1"/>
        </xdr:cNvSpPr>
      </xdr:nvSpPr>
      <xdr:spPr>
        <a:xfrm>
          <a:off x="752475" y="692181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0050"/>
    <xdr:sp>
      <xdr:nvSpPr>
        <xdr:cNvPr id="62" name="AutoShape 2"/>
        <xdr:cNvSpPr>
          <a:spLocks noChangeAspect="1"/>
        </xdr:cNvSpPr>
      </xdr:nvSpPr>
      <xdr:spPr>
        <a:xfrm>
          <a:off x="752475" y="69218175"/>
          <a:ext cx="6572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0050"/>
    <xdr:sp>
      <xdr:nvSpPr>
        <xdr:cNvPr id="63" name="AutoShape 2"/>
        <xdr:cNvSpPr>
          <a:spLocks noChangeAspect="1"/>
        </xdr:cNvSpPr>
      </xdr:nvSpPr>
      <xdr:spPr>
        <a:xfrm>
          <a:off x="752475" y="69218175"/>
          <a:ext cx="6572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9575"/>
    <xdr:sp>
      <xdr:nvSpPr>
        <xdr:cNvPr id="64" name="AutoShape 2"/>
        <xdr:cNvSpPr>
          <a:spLocks noChangeAspect="1"/>
        </xdr:cNvSpPr>
      </xdr:nvSpPr>
      <xdr:spPr>
        <a:xfrm>
          <a:off x="752475" y="692181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9575"/>
    <xdr:sp>
      <xdr:nvSpPr>
        <xdr:cNvPr id="65" name="AutoShape 2"/>
        <xdr:cNvSpPr>
          <a:spLocks noChangeAspect="1"/>
        </xdr:cNvSpPr>
      </xdr:nvSpPr>
      <xdr:spPr>
        <a:xfrm>
          <a:off x="752475" y="692181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9575"/>
    <xdr:sp>
      <xdr:nvSpPr>
        <xdr:cNvPr id="66" name="AutoShape 2"/>
        <xdr:cNvSpPr>
          <a:spLocks noChangeAspect="1"/>
        </xdr:cNvSpPr>
      </xdr:nvSpPr>
      <xdr:spPr>
        <a:xfrm>
          <a:off x="752475" y="692181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9575"/>
    <xdr:sp>
      <xdr:nvSpPr>
        <xdr:cNvPr id="67" name="AutoShape 2"/>
        <xdr:cNvSpPr>
          <a:spLocks noChangeAspect="1"/>
        </xdr:cNvSpPr>
      </xdr:nvSpPr>
      <xdr:spPr>
        <a:xfrm>
          <a:off x="752475" y="692181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9575"/>
    <xdr:sp>
      <xdr:nvSpPr>
        <xdr:cNvPr id="68" name="AutoShape 2"/>
        <xdr:cNvSpPr>
          <a:spLocks noChangeAspect="1"/>
        </xdr:cNvSpPr>
      </xdr:nvSpPr>
      <xdr:spPr>
        <a:xfrm>
          <a:off x="752475" y="692181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9575"/>
    <xdr:sp>
      <xdr:nvSpPr>
        <xdr:cNvPr id="69" name="AutoShape 2"/>
        <xdr:cNvSpPr>
          <a:spLocks noChangeAspect="1"/>
        </xdr:cNvSpPr>
      </xdr:nvSpPr>
      <xdr:spPr>
        <a:xfrm>
          <a:off x="752475" y="692181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0050"/>
    <xdr:sp>
      <xdr:nvSpPr>
        <xdr:cNvPr id="70" name="AutoShape 2"/>
        <xdr:cNvSpPr>
          <a:spLocks noChangeAspect="1"/>
        </xdr:cNvSpPr>
      </xdr:nvSpPr>
      <xdr:spPr>
        <a:xfrm>
          <a:off x="752475" y="69218175"/>
          <a:ext cx="6572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0050"/>
    <xdr:sp>
      <xdr:nvSpPr>
        <xdr:cNvPr id="71" name="AutoShape 2"/>
        <xdr:cNvSpPr>
          <a:spLocks noChangeAspect="1"/>
        </xdr:cNvSpPr>
      </xdr:nvSpPr>
      <xdr:spPr>
        <a:xfrm>
          <a:off x="752475" y="69218175"/>
          <a:ext cx="6572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9575"/>
    <xdr:sp>
      <xdr:nvSpPr>
        <xdr:cNvPr id="72" name="AutoShape 2"/>
        <xdr:cNvSpPr>
          <a:spLocks noChangeAspect="1"/>
        </xdr:cNvSpPr>
      </xdr:nvSpPr>
      <xdr:spPr>
        <a:xfrm>
          <a:off x="752475" y="692181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9575"/>
    <xdr:sp>
      <xdr:nvSpPr>
        <xdr:cNvPr id="73" name="AutoShape 2"/>
        <xdr:cNvSpPr>
          <a:spLocks noChangeAspect="1"/>
        </xdr:cNvSpPr>
      </xdr:nvSpPr>
      <xdr:spPr>
        <a:xfrm>
          <a:off x="752475" y="692181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9575"/>
    <xdr:sp>
      <xdr:nvSpPr>
        <xdr:cNvPr id="74" name="AutoShape 2"/>
        <xdr:cNvSpPr>
          <a:spLocks noChangeAspect="1"/>
        </xdr:cNvSpPr>
      </xdr:nvSpPr>
      <xdr:spPr>
        <a:xfrm>
          <a:off x="752475" y="692181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9575"/>
    <xdr:sp>
      <xdr:nvSpPr>
        <xdr:cNvPr id="75" name="AutoShape 2"/>
        <xdr:cNvSpPr>
          <a:spLocks noChangeAspect="1"/>
        </xdr:cNvSpPr>
      </xdr:nvSpPr>
      <xdr:spPr>
        <a:xfrm>
          <a:off x="752475" y="692181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0050"/>
    <xdr:sp>
      <xdr:nvSpPr>
        <xdr:cNvPr id="76" name="AutoShape 2"/>
        <xdr:cNvSpPr>
          <a:spLocks noChangeAspect="1"/>
        </xdr:cNvSpPr>
      </xdr:nvSpPr>
      <xdr:spPr>
        <a:xfrm>
          <a:off x="752475" y="69218175"/>
          <a:ext cx="6572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0050"/>
    <xdr:sp>
      <xdr:nvSpPr>
        <xdr:cNvPr id="77" name="AutoShape 2"/>
        <xdr:cNvSpPr>
          <a:spLocks noChangeAspect="1"/>
        </xdr:cNvSpPr>
      </xdr:nvSpPr>
      <xdr:spPr>
        <a:xfrm>
          <a:off x="752475" y="69218175"/>
          <a:ext cx="6572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9575"/>
    <xdr:sp>
      <xdr:nvSpPr>
        <xdr:cNvPr id="78" name="AutoShape 2"/>
        <xdr:cNvSpPr>
          <a:spLocks noChangeAspect="1"/>
        </xdr:cNvSpPr>
      </xdr:nvSpPr>
      <xdr:spPr>
        <a:xfrm>
          <a:off x="752475" y="692181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9575"/>
    <xdr:sp>
      <xdr:nvSpPr>
        <xdr:cNvPr id="79" name="AutoShape 2"/>
        <xdr:cNvSpPr>
          <a:spLocks noChangeAspect="1"/>
        </xdr:cNvSpPr>
      </xdr:nvSpPr>
      <xdr:spPr>
        <a:xfrm>
          <a:off x="752475" y="692181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9575"/>
    <xdr:sp>
      <xdr:nvSpPr>
        <xdr:cNvPr id="80" name="AutoShape 2"/>
        <xdr:cNvSpPr>
          <a:spLocks noChangeAspect="1"/>
        </xdr:cNvSpPr>
      </xdr:nvSpPr>
      <xdr:spPr>
        <a:xfrm>
          <a:off x="752475" y="692181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9575"/>
    <xdr:sp>
      <xdr:nvSpPr>
        <xdr:cNvPr id="81" name="AutoShape 2"/>
        <xdr:cNvSpPr>
          <a:spLocks noChangeAspect="1"/>
        </xdr:cNvSpPr>
      </xdr:nvSpPr>
      <xdr:spPr>
        <a:xfrm>
          <a:off x="752475" y="692181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9575"/>
    <xdr:sp>
      <xdr:nvSpPr>
        <xdr:cNvPr id="82" name="AutoShape 2"/>
        <xdr:cNvSpPr>
          <a:spLocks noChangeAspect="1"/>
        </xdr:cNvSpPr>
      </xdr:nvSpPr>
      <xdr:spPr>
        <a:xfrm>
          <a:off x="752475" y="692181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9575"/>
    <xdr:sp>
      <xdr:nvSpPr>
        <xdr:cNvPr id="83" name="AutoShape 2"/>
        <xdr:cNvSpPr>
          <a:spLocks noChangeAspect="1"/>
        </xdr:cNvSpPr>
      </xdr:nvSpPr>
      <xdr:spPr>
        <a:xfrm>
          <a:off x="752475" y="692181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303</xdr:row>
      <xdr:rowOff>0</xdr:rowOff>
    </xdr:from>
    <xdr:ext cx="657225" cy="400050"/>
    <xdr:sp>
      <xdr:nvSpPr>
        <xdr:cNvPr id="84" name="AutoShape 2"/>
        <xdr:cNvSpPr>
          <a:spLocks noChangeAspect="1"/>
        </xdr:cNvSpPr>
      </xdr:nvSpPr>
      <xdr:spPr>
        <a:xfrm>
          <a:off x="752475" y="69218175"/>
          <a:ext cx="6572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153</xdr:row>
      <xdr:rowOff>0</xdr:rowOff>
    </xdr:from>
    <xdr:ext cx="438150" cy="381000"/>
    <xdr:sp>
      <xdr:nvSpPr>
        <xdr:cNvPr id="85" name="AutoShape 2"/>
        <xdr:cNvSpPr>
          <a:spLocks noChangeAspect="1"/>
        </xdr:cNvSpPr>
      </xdr:nvSpPr>
      <xdr:spPr>
        <a:xfrm>
          <a:off x="752475" y="38042850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153</xdr:row>
      <xdr:rowOff>0</xdr:rowOff>
    </xdr:from>
    <xdr:ext cx="438150" cy="381000"/>
    <xdr:sp>
      <xdr:nvSpPr>
        <xdr:cNvPr id="86" name="AutoShape 2"/>
        <xdr:cNvSpPr>
          <a:spLocks noChangeAspect="1"/>
        </xdr:cNvSpPr>
      </xdr:nvSpPr>
      <xdr:spPr>
        <a:xfrm>
          <a:off x="752475" y="38042850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153</xdr:row>
      <xdr:rowOff>0</xdr:rowOff>
    </xdr:from>
    <xdr:ext cx="438150" cy="381000"/>
    <xdr:sp>
      <xdr:nvSpPr>
        <xdr:cNvPr id="87" name="AutoShape 2"/>
        <xdr:cNvSpPr>
          <a:spLocks noChangeAspect="1"/>
        </xdr:cNvSpPr>
      </xdr:nvSpPr>
      <xdr:spPr>
        <a:xfrm>
          <a:off x="752475" y="38042850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153</xdr:row>
      <xdr:rowOff>0</xdr:rowOff>
    </xdr:from>
    <xdr:ext cx="438150" cy="381000"/>
    <xdr:sp>
      <xdr:nvSpPr>
        <xdr:cNvPr id="88" name="AutoShape 2"/>
        <xdr:cNvSpPr>
          <a:spLocks noChangeAspect="1"/>
        </xdr:cNvSpPr>
      </xdr:nvSpPr>
      <xdr:spPr>
        <a:xfrm>
          <a:off x="752475" y="38042850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153</xdr:row>
      <xdr:rowOff>0</xdr:rowOff>
    </xdr:from>
    <xdr:ext cx="438150" cy="381000"/>
    <xdr:sp>
      <xdr:nvSpPr>
        <xdr:cNvPr id="89" name="AutoShape 2"/>
        <xdr:cNvSpPr>
          <a:spLocks noChangeAspect="1"/>
        </xdr:cNvSpPr>
      </xdr:nvSpPr>
      <xdr:spPr>
        <a:xfrm>
          <a:off x="752475" y="38042850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153</xdr:row>
      <xdr:rowOff>0</xdr:rowOff>
    </xdr:from>
    <xdr:ext cx="438150" cy="381000"/>
    <xdr:sp>
      <xdr:nvSpPr>
        <xdr:cNvPr id="90" name="AutoShape 2"/>
        <xdr:cNvSpPr>
          <a:spLocks noChangeAspect="1"/>
        </xdr:cNvSpPr>
      </xdr:nvSpPr>
      <xdr:spPr>
        <a:xfrm>
          <a:off x="752475" y="38042850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153</xdr:row>
      <xdr:rowOff>0</xdr:rowOff>
    </xdr:from>
    <xdr:ext cx="438150" cy="371475"/>
    <xdr:sp>
      <xdr:nvSpPr>
        <xdr:cNvPr id="91" name="AutoShape 2"/>
        <xdr:cNvSpPr>
          <a:spLocks noChangeAspect="1"/>
        </xdr:cNvSpPr>
      </xdr:nvSpPr>
      <xdr:spPr>
        <a:xfrm>
          <a:off x="752475" y="38042850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153</xdr:row>
      <xdr:rowOff>0</xdr:rowOff>
    </xdr:from>
    <xdr:ext cx="438150" cy="371475"/>
    <xdr:sp>
      <xdr:nvSpPr>
        <xdr:cNvPr id="92" name="AutoShape 2"/>
        <xdr:cNvSpPr>
          <a:spLocks noChangeAspect="1"/>
        </xdr:cNvSpPr>
      </xdr:nvSpPr>
      <xdr:spPr>
        <a:xfrm>
          <a:off x="752475" y="38042850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153</xdr:row>
      <xdr:rowOff>0</xdr:rowOff>
    </xdr:from>
    <xdr:ext cx="438150" cy="381000"/>
    <xdr:sp>
      <xdr:nvSpPr>
        <xdr:cNvPr id="93" name="AutoShape 2"/>
        <xdr:cNvSpPr>
          <a:spLocks noChangeAspect="1"/>
        </xdr:cNvSpPr>
      </xdr:nvSpPr>
      <xdr:spPr>
        <a:xfrm>
          <a:off x="752475" y="38042850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153</xdr:row>
      <xdr:rowOff>0</xdr:rowOff>
    </xdr:from>
    <xdr:ext cx="438150" cy="381000"/>
    <xdr:sp>
      <xdr:nvSpPr>
        <xdr:cNvPr id="94" name="AutoShape 2"/>
        <xdr:cNvSpPr>
          <a:spLocks noChangeAspect="1"/>
        </xdr:cNvSpPr>
      </xdr:nvSpPr>
      <xdr:spPr>
        <a:xfrm>
          <a:off x="752475" y="38042850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153</xdr:row>
      <xdr:rowOff>0</xdr:rowOff>
    </xdr:from>
    <xdr:ext cx="438150" cy="381000"/>
    <xdr:sp>
      <xdr:nvSpPr>
        <xdr:cNvPr id="95" name="AutoShape 2"/>
        <xdr:cNvSpPr>
          <a:spLocks noChangeAspect="1"/>
        </xdr:cNvSpPr>
      </xdr:nvSpPr>
      <xdr:spPr>
        <a:xfrm>
          <a:off x="752475" y="38042850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153</xdr:row>
      <xdr:rowOff>0</xdr:rowOff>
    </xdr:from>
    <xdr:ext cx="438150" cy="381000"/>
    <xdr:sp>
      <xdr:nvSpPr>
        <xdr:cNvPr id="96" name="AutoShape 2"/>
        <xdr:cNvSpPr>
          <a:spLocks noChangeAspect="1"/>
        </xdr:cNvSpPr>
      </xdr:nvSpPr>
      <xdr:spPr>
        <a:xfrm>
          <a:off x="752475" y="38042850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153</xdr:row>
      <xdr:rowOff>0</xdr:rowOff>
    </xdr:from>
    <xdr:ext cx="438150" cy="381000"/>
    <xdr:sp>
      <xdr:nvSpPr>
        <xdr:cNvPr id="97" name="AutoShape 2"/>
        <xdr:cNvSpPr>
          <a:spLocks noChangeAspect="1"/>
        </xdr:cNvSpPr>
      </xdr:nvSpPr>
      <xdr:spPr>
        <a:xfrm>
          <a:off x="752475" y="38042850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153</xdr:row>
      <xdr:rowOff>0</xdr:rowOff>
    </xdr:from>
    <xdr:ext cx="438150" cy="381000"/>
    <xdr:sp>
      <xdr:nvSpPr>
        <xdr:cNvPr id="98" name="AutoShape 2"/>
        <xdr:cNvSpPr>
          <a:spLocks noChangeAspect="1"/>
        </xdr:cNvSpPr>
      </xdr:nvSpPr>
      <xdr:spPr>
        <a:xfrm>
          <a:off x="752475" y="38042850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153</xdr:row>
      <xdr:rowOff>0</xdr:rowOff>
    </xdr:from>
    <xdr:ext cx="438150" cy="381000"/>
    <xdr:sp>
      <xdr:nvSpPr>
        <xdr:cNvPr id="99" name="AutoShape 2"/>
        <xdr:cNvSpPr>
          <a:spLocks noChangeAspect="1"/>
        </xdr:cNvSpPr>
      </xdr:nvSpPr>
      <xdr:spPr>
        <a:xfrm>
          <a:off x="752475" y="38042850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153</xdr:row>
      <xdr:rowOff>0</xdr:rowOff>
    </xdr:from>
    <xdr:ext cx="438150" cy="381000"/>
    <xdr:sp>
      <xdr:nvSpPr>
        <xdr:cNvPr id="100" name="AutoShape 2"/>
        <xdr:cNvSpPr>
          <a:spLocks noChangeAspect="1"/>
        </xdr:cNvSpPr>
      </xdr:nvSpPr>
      <xdr:spPr>
        <a:xfrm>
          <a:off x="752475" y="38042850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153</xdr:row>
      <xdr:rowOff>0</xdr:rowOff>
    </xdr:from>
    <xdr:ext cx="438150" cy="381000"/>
    <xdr:sp>
      <xdr:nvSpPr>
        <xdr:cNvPr id="101" name="AutoShape 2"/>
        <xdr:cNvSpPr>
          <a:spLocks noChangeAspect="1"/>
        </xdr:cNvSpPr>
      </xdr:nvSpPr>
      <xdr:spPr>
        <a:xfrm>
          <a:off x="752475" y="38042850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153</xdr:row>
      <xdr:rowOff>0</xdr:rowOff>
    </xdr:from>
    <xdr:ext cx="438150" cy="381000"/>
    <xdr:sp>
      <xdr:nvSpPr>
        <xdr:cNvPr id="102" name="AutoShape 2"/>
        <xdr:cNvSpPr>
          <a:spLocks noChangeAspect="1"/>
        </xdr:cNvSpPr>
      </xdr:nvSpPr>
      <xdr:spPr>
        <a:xfrm>
          <a:off x="752475" y="38042850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153</xdr:row>
      <xdr:rowOff>0</xdr:rowOff>
    </xdr:from>
    <xdr:ext cx="438150" cy="371475"/>
    <xdr:sp>
      <xdr:nvSpPr>
        <xdr:cNvPr id="103" name="AutoShape 2"/>
        <xdr:cNvSpPr>
          <a:spLocks noChangeAspect="1"/>
        </xdr:cNvSpPr>
      </xdr:nvSpPr>
      <xdr:spPr>
        <a:xfrm>
          <a:off x="752475" y="38042850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153</xdr:row>
      <xdr:rowOff>0</xdr:rowOff>
    </xdr:from>
    <xdr:ext cx="438150" cy="371475"/>
    <xdr:sp>
      <xdr:nvSpPr>
        <xdr:cNvPr id="104" name="AutoShape 2"/>
        <xdr:cNvSpPr>
          <a:spLocks noChangeAspect="1"/>
        </xdr:cNvSpPr>
      </xdr:nvSpPr>
      <xdr:spPr>
        <a:xfrm>
          <a:off x="752475" y="38042850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153</xdr:row>
      <xdr:rowOff>0</xdr:rowOff>
    </xdr:from>
    <xdr:ext cx="438150" cy="381000"/>
    <xdr:sp>
      <xdr:nvSpPr>
        <xdr:cNvPr id="105" name="AutoShape 2"/>
        <xdr:cNvSpPr>
          <a:spLocks noChangeAspect="1"/>
        </xdr:cNvSpPr>
      </xdr:nvSpPr>
      <xdr:spPr>
        <a:xfrm>
          <a:off x="752475" y="38042850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153</xdr:row>
      <xdr:rowOff>0</xdr:rowOff>
    </xdr:from>
    <xdr:ext cx="438150" cy="381000"/>
    <xdr:sp>
      <xdr:nvSpPr>
        <xdr:cNvPr id="106" name="AutoShape 2"/>
        <xdr:cNvSpPr>
          <a:spLocks noChangeAspect="1"/>
        </xdr:cNvSpPr>
      </xdr:nvSpPr>
      <xdr:spPr>
        <a:xfrm>
          <a:off x="752475" y="38042850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153</xdr:row>
      <xdr:rowOff>0</xdr:rowOff>
    </xdr:from>
    <xdr:ext cx="438150" cy="381000"/>
    <xdr:sp>
      <xdr:nvSpPr>
        <xdr:cNvPr id="107" name="AutoShape 2"/>
        <xdr:cNvSpPr>
          <a:spLocks noChangeAspect="1"/>
        </xdr:cNvSpPr>
      </xdr:nvSpPr>
      <xdr:spPr>
        <a:xfrm>
          <a:off x="752475" y="38042850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153</xdr:row>
      <xdr:rowOff>0</xdr:rowOff>
    </xdr:from>
    <xdr:ext cx="438150" cy="381000"/>
    <xdr:sp>
      <xdr:nvSpPr>
        <xdr:cNvPr id="108" name="AutoShape 2"/>
        <xdr:cNvSpPr>
          <a:spLocks noChangeAspect="1"/>
        </xdr:cNvSpPr>
      </xdr:nvSpPr>
      <xdr:spPr>
        <a:xfrm>
          <a:off x="752475" y="38042850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104</xdr:row>
      <xdr:rowOff>0</xdr:rowOff>
    </xdr:from>
    <xdr:ext cx="438150" cy="1019175"/>
    <xdr:sp>
      <xdr:nvSpPr>
        <xdr:cNvPr id="109" name="AutoShape 2"/>
        <xdr:cNvSpPr>
          <a:spLocks noChangeAspect="1"/>
        </xdr:cNvSpPr>
      </xdr:nvSpPr>
      <xdr:spPr>
        <a:xfrm>
          <a:off x="752475" y="26212800"/>
          <a:ext cx="438150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104</xdr:row>
      <xdr:rowOff>0</xdr:rowOff>
    </xdr:from>
    <xdr:ext cx="438150" cy="1019175"/>
    <xdr:sp>
      <xdr:nvSpPr>
        <xdr:cNvPr id="110" name="AutoShape 2"/>
        <xdr:cNvSpPr>
          <a:spLocks noChangeAspect="1"/>
        </xdr:cNvSpPr>
      </xdr:nvSpPr>
      <xdr:spPr>
        <a:xfrm>
          <a:off x="752475" y="26212800"/>
          <a:ext cx="438150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104</xdr:row>
      <xdr:rowOff>0</xdr:rowOff>
    </xdr:from>
    <xdr:ext cx="438150" cy="1019175"/>
    <xdr:sp>
      <xdr:nvSpPr>
        <xdr:cNvPr id="111" name="AutoShape 2"/>
        <xdr:cNvSpPr>
          <a:spLocks noChangeAspect="1"/>
        </xdr:cNvSpPr>
      </xdr:nvSpPr>
      <xdr:spPr>
        <a:xfrm>
          <a:off x="752475" y="26212800"/>
          <a:ext cx="438150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104</xdr:row>
      <xdr:rowOff>0</xdr:rowOff>
    </xdr:from>
    <xdr:ext cx="438150" cy="1019175"/>
    <xdr:sp>
      <xdr:nvSpPr>
        <xdr:cNvPr id="112" name="AutoShape 2"/>
        <xdr:cNvSpPr>
          <a:spLocks noChangeAspect="1"/>
        </xdr:cNvSpPr>
      </xdr:nvSpPr>
      <xdr:spPr>
        <a:xfrm>
          <a:off x="752475" y="26212800"/>
          <a:ext cx="438150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104</xdr:row>
      <xdr:rowOff>0</xdr:rowOff>
    </xdr:from>
    <xdr:ext cx="438150" cy="1019175"/>
    <xdr:sp>
      <xdr:nvSpPr>
        <xdr:cNvPr id="113" name="AutoShape 2"/>
        <xdr:cNvSpPr>
          <a:spLocks noChangeAspect="1"/>
        </xdr:cNvSpPr>
      </xdr:nvSpPr>
      <xdr:spPr>
        <a:xfrm>
          <a:off x="752475" y="26212800"/>
          <a:ext cx="438150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104</xdr:row>
      <xdr:rowOff>0</xdr:rowOff>
    </xdr:from>
    <xdr:ext cx="438150" cy="1019175"/>
    <xdr:sp>
      <xdr:nvSpPr>
        <xdr:cNvPr id="114" name="AutoShape 2"/>
        <xdr:cNvSpPr>
          <a:spLocks noChangeAspect="1"/>
        </xdr:cNvSpPr>
      </xdr:nvSpPr>
      <xdr:spPr>
        <a:xfrm>
          <a:off x="752475" y="26212800"/>
          <a:ext cx="438150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104</xdr:row>
      <xdr:rowOff>0</xdr:rowOff>
    </xdr:from>
    <xdr:ext cx="438150" cy="1019175"/>
    <xdr:sp>
      <xdr:nvSpPr>
        <xdr:cNvPr id="115" name="AutoShape 2"/>
        <xdr:cNvSpPr>
          <a:spLocks noChangeAspect="1"/>
        </xdr:cNvSpPr>
      </xdr:nvSpPr>
      <xdr:spPr>
        <a:xfrm>
          <a:off x="752475" y="26212800"/>
          <a:ext cx="438150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104</xdr:row>
      <xdr:rowOff>0</xdr:rowOff>
    </xdr:from>
    <xdr:ext cx="438150" cy="1019175"/>
    <xdr:sp>
      <xdr:nvSpPr>
        <xdr:cNvPr id="116" name="AutoShape 2"/>
        <xdr:cNvSpPr>
          <a:spLocks noChangeAspect="1"/>
        </xdr:cNvSpPr>
      </xdr:nvSpPr>
      <xdr:spPr>
        <a:xfrm>
          <a:off x="752475" y="26212800"/>
          <a:ext cx="438150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104</xdr:row>
      <xdr:rowOff>0</xdr:rowOff>
    </xdr:from>
    <xdr:ext cx="438150" cy="1019175"/>
    <xdr:sp>
      <xdr:nvSpPr>
        <xdr:cNvPr id="117" name="AutoShape 2"/>
        <xdr:cNvSpPr>
          <a:spLocks noChangeAspect="1"/>
        </xdr:cNvSpPr>
      </xdr:nvSpPr>
      <xdr:spPr>
        <a:xfrm>
          <a:off x="752475" y="26212800"/>
          <a:ext cx="438150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104</xdr:row>
      <xdr:rowOff>0</xdr:rowOff>
    </xdr:from>
    <xdr:ext cx="438150" cy="1019175"/>
    <xdr:sp>
      <xdr:nvSpPr>
        <xdr:cNvPr id="118" name="AutoShape 2"/>
        <xdr:cNvSpPr>
          <a:spLocks noChangeAspect="1"/>
        </xdr:cNvSpPr>
      </xdr:nvSpPr>
      <xdr:spPr>
        <a:xfrm>
          <a:off x="752475" y="26212800"/>
          <a:ext cx="438150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104</xdr:row>
      <xdr:rowOff>0</xdr:rowOff>
    </xdr:from>
    <xdr:ext cx="438150" cy="1019175"/>
    <xdr:sp>
      <xdr:nvSpPr>
        <xdr:cNvPr id="119" name="AutoShape 2"/>
        <xdr:cNvSpPr>
          <a:spLocks noChangeAspect="1"/>
        </xdr:cNvSpPr>
      </xdr:nvSpPr>
      <xdr:spPr>
        <a:xfrm>
          <a:off x="752475" y="26212800"/>
          <a:ext cx="438150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104</xdr:row>
      <xdr:rowOff>0</xdr:rowOff>
    </xdr:from>
    <xdr:ext cx="438150" cy="1019175"/>
    <xdr:sp>
      <xdr:nvSpPr>
        <xdr:cNvPr id="120" name="AutoShape 2"/>
        <xdr:cNvSpPr>
          <a:spLocks noChangeAspect="1"/>
        </xdr:cNvSpPr>
      </xdr:nvSpPr>
      <xdr:spPr>
        <a:xfrm>
          <a:off x="752475" y="26212800"/>
          <a:ext cx="438150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104</xdr:row>
      <xdr:rowOff>0</xdr:rowOff>
    </xdr:from>
    <xdr:ext cx="438150" cy="1019175"/>
    <xdr:sp>
      <xdr:nvSpPr>
        <xdr:cNvPr id="121" name="AutoShape 2"/>
        <xdr:cNvSpPr>
          <a:spLocks noChangeAspect="1"/>
        </xdr:cNvSpPr>
      </xdr:nvSpPr>
      <xdr:spPr>
        <a:xfrm>
          <a:off x="752475" y="26212800"/>
          <a:ext cx="438150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104</xdr:row>
      <xdr:rowOff>0</xdr:rowOff>
    </xdr:from>
    <xdr:ext cx="438150" cy="1019175"/>
    <xdr:sp>
      <xdr:nvSpPr>
        <xdr:cNvPr id="122" name="AutoShape 2"/>
        <xdr:cNvSpPr>
          <a:spLocks noChangeAspect="1"/>
        </xdr:cNvSpPr>
      </xdr:nvSpPr>
      <xdr:spPr>
        <a:xfrm>
          <a:off x="752475" y="26212800"/>
          <a:ext cx="438150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104</xdr:row>
      <xdr:rowOff>0</xdr:rowOff>
    </xdr:from>
    <xdr:ext cx="438150" cy="1019175"/>
    <xdr:sp>
      <xdr:nvSpPr>
        <xdr:cNvPr id="123" name="AutoShape 2"/>
        <xdr:cNvSpPr>
          <a:spLocks noChangeAspect="1"/>
        </xdr:cNvSpPr>
      </xdr:nvSpPr>
      <xdr:spPr>
        <a:xfrm>
          <a:off x="752475" y="26212800"/>
          <a:ext cx="438150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104</xdr:row>
      <xdr:rowOff>0</xdr:rowOff>
    </xdr:from>
    <xdr:ext cx="438150" cy="1019175"/>
    <xdr:sp>
      <xdr:nvSpPr>
        <xdr:cNvPr id="124" name="AutoShape 2"/>
        <xdr:cNvSpPr>
          <a:spLocks noChangeAspect="1"/>
        </xdr:cNvSpPr>
      </xdr:nvSpPr>
      <xdr:spPr>
        <a:xfrm>
          <a:off x="752475" y="26212800"/>
          <a:ext cx="438150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104</xdr:row>
      <xdr:rowOff>0</xdr:rowOff>
    </xdr:from>
    <xdr:ext cx="438150" cy="1019175"/>
    <xdr:sp>
      <xdr:nvSpPr>
        <xdr:cNvPr id="125" name="AutoShape 2"/>
        <xdr:cNvSpPr>
          <a:spLocks noChangeAspect="1"/>
        </xdr:cNvSpPr>
      </xdr:nvSpPr>
      <xdr:spPr>
        <a:xfrm>
          <a:off x="752475" y="26212800"/>
          <a:ext cx="438150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104</xdr:row>
      <xdr:rowOff>0</xdr:rowOff>
    </xdr:from>
    <xdr:ext cx="438150" cy="1019175"/>
    <xdr:sp>
      <xdr:nvSpPr>
        <xdr:cNvPr id="126" name="AutoShape 2"/>
        <xdr:cNvSpPr>
          <a:spLocks noChangeAspect="1"/>
        </xdr:cNvSpPr>
      </xdr:nvSpPr>
      <xdr:spPr>
        <a:xfrm>
          <a:off x="752475" y="26212800"/>
          <a:ext cx="438150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104</xdr:row>
      <xdr:rowOff>0</xdr:rowOff>
    </xdr:from>
    <xdr:ext cx="438150" cy="1019175"/>
    <xdr:sp>
      <xdr:nvSpPr>
        <xdr:cNvPr id="127" name="AutoShape 2"/>
        <xdr:cNvSpPr>
          <a:spLocks noChangeAspect="1"/>
        </xdr:cNvSpPr>
      </xdr:nvSpPr>
      <xdr:spPr>
        <a:xfrm>
          <a:off x="752475" y="26212800"/>
          <a:ext cx="438150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104</xdr:row>
      <xdr:rowOff>0</xdr:rowOff>
    </xdr:from>
    <xdr:ext cx="438150" cy="1019175"/>
    <xdr:sp>
      <xdr:nvSpPr>
        <xdr:cNvPr id="128" name="AutoShape 2"/>
        <xdr:cNvSpPr>
          <a:spLocks noChangeAspect="1"/>
        </xdr:cNvSpPr>
      </xdr:nvSpPr>
      <xdr:spPr>
        <a:xfrm>
          <a:off x="752475" y="26212800"/>
          <a:ext cx="438150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104</xdr:row>
      <xdr:rowOff>0</xdr:rowOff>
    </xdr:from>
    <xdr:ext cx="438150" cy="1019175"/>
    <xdr:sp>
      <xdr:nvSpPr>
        <xdr:cNvPr id="129" name="AutoShape 2"/>
        <xdr:cNvSpPr>
          <a:spLocks noChangeAspect="1"/>
        </xdr:cNvSpPr>
      </xdr:nvSpPr>
      <xdr:spPr>
        <a:xfrm>
          <a:off x="752475" y="26212800"/>
          <a:ext cx="438150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104</xdr:row>
      <xdr:rowOff>0</xdr:rowOff>
    </xdr:from>
    <xdr:ext cx="438150" cy="1019175"/>
    <xdr:sp>
      <xdr:nvSpPr>
        <xdr:cNvPr id="130" name="AutoShape 2"/>
        <xdr:cNvSpPr>
          <a:spLocks noChangeAspect="1"/>
        </xdr:cNvSpPr>
      </xdr:nvSpPr>
      <xdr:spPr>
        <a:xfrm>
          <a:off x="752475" y="26212800"/>
          <a:ext cx="438150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104</xdr:row>
      <xdr:rowOff>0</xdr:rowOff>
    </xdr:from>
    <xdr:ext cx="438150" cy="1019175"/>
    <xdr:sp>
      <xdr:nvSpPr>
        <xdr:cNvPr id="131" name="AutoShape 2"/>
        <xdr:cNvSpPr>
          <a:spLocks noChangeAspect="1"/>
        </xdr:cNvSpPr>
      </xdr:nvSpPr>
      <xdr:spPr>
        <a:xfrm>
          <a:off x="752475" y="26212800"/>
          <a:ext cx="438150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104</xdr:row>
      <xdr:rowOff>0</xdr:rowOff>
    </xdr:from>
    <xdr:ext cx="438150" cy="1019175"/>
    <xdr:sp>
      <xdr:nvSpPr>
        <xdr:cNvPr id="132" name="AutoShape 2"/>
        <xdr:cNvSpPr>
          <a:spLocks noChangeAspect="1"/>
        </xdr:cNvSpPr>
      </xdr:nvSpPr>
      <xdr:spPr>
        <a:xfrm>
          <a:off x="752475" y="26212800"/>
          <a:ext cx="438150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188</xdr:row>
      <xdr:rowOff>0</xdr:rowOff>
    </xdr:from>
    <xdr:ext cx="438150" cy="381000"/>
    <xdr:sp>
      <xdr:nvSpPr>
        <xdr:cNvPr id="133" name="AutoShape 2"/>
        <xdr:cNvSpPr>
          <a:spLocks noChangeAspect="1"/>
        </xdr:cNvSpPr>
      </xdr:nvSpPr>
      <xdr:spPr>
        <a:xfrm>
          <a:off x="752475" y="439007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188</xdr:row>
      <xdr:rowOff>0</xdr:rowOff>
    </xdr:from>
    <xdr:ext cx="438150" cy="381000"/>
    <xdr:sp>
      <xdr:nvSpPr>
        <xdr:cNvPr id="134" name="AutoShape 2"/>
        <xdr:cNvSpPr>
          <a:spLocks noChangeAspect="1"/>
        </xdr:cNvSpPr>
      </xdr:nvSpPr>
      <xdr:spPr>
        <a:xfrm>
          <a:off x="752475" y="439007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188</xdr:row>
      <xdr:rowOff>0</xdr:rowOff>
    </xdr:from>
    <xdr:ext cx="438150" cy="381000"/>
    <xdr:sp>
      <xdr:nvSpPr>
        <xdr:cNvPr id="135" name="AutoShape 2"/>
        <xdr:cNvSpPr>
          <a:spLocks noChangeAspect="1"/>
        </xdr:cNvSpPr>
      </xdr:nvSpPr>
      <xdr:spPr>
        <a:xfrm>
          <a:off x="752475" y="439007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188</xdr:row>
      <xdr:rowOff>0</xdr:rowOff>
    </xdr:from>
    <xdr:ext cx="438150" cy="381000"/>
    <xdr:sp>
      <xdr:nvSpPr>
        <xdr:cNvPr id="136" name="AutoShape 2"/>
        <xdr:cNvSpPr>
          <a:spLocks noChangeAspect="1"/>
        </xdr:cNvSpPr>
      </xdr:nvSpPr>
      <xdr:spPr>
        <a:xfrm>
          <a:off x="752475" y="439007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188</xdr:row>
      <xdr:rowOff>0</xdr:rowOff>
    </xdr:from>
    <xdr:ext cx="438150" cy="381000"/>
    <xdr:sp>
      <xdr:nvSpPr>
        <xdr:cNvPr id="137" name="AutoShape 2"/>
        <xdr:cNvSpPr>
          <a:spLocks noChangeAspect="1"/>
        </xdr:cNvSpPr>
      </xdr:nvSpPr>
      <xdr:spPr>
        <a:xfrm>
          <a:off x="752475" y="439007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188</xdr:row>
      <xdr:rowOff>0</xdr:rowOff>
    </xdr:from>
    <xdr:ext cx="438150" cy="381000"/>
    <xdr:sp>
      <xdr:nvSpPr>
        <xdr:cNvPr id="138" name="AutoShape 2"/>
        <xdr:cNvSpPr>
          <a:spLocks noChangeAspect="1"/>
        </xdr:cNvSpPr>
      </xdr:nvSpPr>
      <xdr:spPr>
        <a:xfrm>
          <a:off x="752475" y="439007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188</xdr:row>
      <xdr:rowOff>0</xdr:rowOff>
    </xdr:from>
    <xdr:ext cx="438150" cy="371475"/>
    <xdr:sp>
      <xdr:nvSpPr>
        <xdr:cNvPr id="139" name="AutoShape 2"/>
        <xdr:cNvSpPr>
          <a:spLocks noChangeAspect="1"/>
        </xdr:cNvSpPr>
      </xdr:nvSpPr>
      <xdr:spPr>
        <a:xfrm>
          <a:off x="752475" y="439007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188</xdr:row>
      <xdr:rowOff>0</xdr:rowOff>
    </xdr:from>
    <xdr:ext cx="438150" cy="371475"/>
    <xdr:sp>
      <xdr:nvSpPr>
        <xdr:cNvPr id="140" name="AutoShape 2"/>
        <xdr:cNvSpPr>
          <a:spLocks noChangeAspect="1"/>
        </xdr:cNvSpPr>
      </xdr:nvSpPr>
      <xdr:spPr>
        <a:xfrm>
          <a:off x="752475" y="439007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188</xdr:row>
      <xdr:rowOff>0</xdr:rowOff>
    </xdr:from>
    <xdr:ext cx="438150" cy="381000"/>
    <xdr:sp>
      <xdr:nvSpPr>
        <xdr:cNvPr id="141" name="AutoShape 2"/>
        <xdr:cNvSpPr>
          <a:spLocks noChangeAspect="1"/>
        </xdr:cNvSpPr>
      </xdr:nvSpPr>
      <xdr:spPr>
        <a:xfrm>
          <a:off x="752475" y="439007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188</xdr:row>
      <xdr:rowOff>0</xdr:rowOff>
    </xdr:from>
    <xdr:ext cx="438150" cy="381000"/>
    <xdr:sp>
      <xdr:nvSpPr>
        <xdr:cNvPr id="142" name="AutoShape 2"/>
        <xdr:cNvSpPr>
          <a:spLocks noChangeAspect="1"/>
        </xdr:cNvSpPr>
      </xdr:nvSpPr>
      <xdr:spPr>
        <a:xfrm>
          <a:off x="752475" y="439007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188</xdr:row>
      <xdr:rowOff>0</xdr:rowOff>
    </xdr:from>
    <xdr:ext cx="438150" cy="381000"/>
    <xdr:sp>
      <xdr:nvSpPr>
        <xdr:cNvPr id="143" name="AutoShape 2"/>
        <xdr:cNvSpPr>
          <a:spLocks noChangeAspect="1"/>
        </xdr:cNvSpPr>
      </xdr:nvSpPr>
      <xdr:spPr>
        <a:xfrm>
          <a:off x="752475" y="439007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188</xdr:row>
      <xdr:rowOff>0</xdr:rowOff>
    </xdr:from>
    <xdr:ext cx="438150" cy="381000"/>
    <xdr:sp>
      <xdr:nvSpPr>
        <xdr:cNvPr id="144" name="AutoShape 2"/>
        <xdr:cNvSpPr>
          <a:spLocks noChangeAspect="1"/>
        </xdr:cNvSpPr>
      </xdr:nvSpPr>
      <xdr:spPr>
        <a:xfrm>
          <a:off x="752475" y="439007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188</xdr:row>
      <xdr:rowOff>0</xdr:rowOff>
    </xdr:from>
    <xdr:ext cx="438150" cy="381000"/>
    <xdr:sp>
      <xdr:nvSpPr>
        <xdr:cNvPr id="145" name="AutoShape 2"/>
        <xdr:cNvSpPr>
          <a:spLocks noChangeAspect="1"/>
        </xdr:cNvSpPr>
      </xdr:nvSpPr>
      <xdr:spPr>
        <a:xfrm>
          <a:off x="752475" y="439007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188</xdr:row>
      <xdr:rowOff>0</xdr:rowOff>
    </xdr:from>
    <xdr:ext cx="438150" cy="381000"/>
    <xdr:sp>
      <xdr:nvSpPr>
        <xdr:cNvPr id="146" name="AutoShape 2"/>
        <xdr:cNvSpPr>
          <a:spLocks noChangeAspect="1"/>
        </xdr:cNvSpPr>
      </xdr:nvSpPr>
      <xdr:spPr>
        <a:xfrm>
          <a:off x="752475" y="439007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188</xdr:row>
      <xdr:rowOff>0</xdr:rowOff>
    </xdr:from>
    <xdr:ext cx="438150" cy="381000"/>
    <xdr:sp>
      <xdr:nvSpPr>
        <xdr:cNvPr id="147" name="AutoShape 2"/>
        <xdr:cNvSpPr>
          <a:spLocks noChangeAspect="1"/>
        </xdr:cNvSpPr>
      </xdr:nvSpPr>
      <xdr:spPr>
        <a:xfrm>
          <a:off x="752475" y="439007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188</xdr:row>
      <xdr:rowOff>0</xdr:rowOff>
    </xdr:from>
    <xdr:ext cx="438150" cy="381000"/>
    <xdr:sp>
      <xdr:nvSpPr>
        <xdr:cNvPr id="148" name="AutoShape 2"/>
        <xdr:cNvSpPr>
          <a:spLocks noChangeAspect="1"/>
        </xdr:cNvSpPr>
      </xdr:nvSpPr>
      <xdr:spPr>
        <a:xfrm>
          <a:off x="752475" y="439007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188</xdr:row>
      <xdr:rowOff>0</xdr:rowOff>
    </xdr:from>
    <xdr:ext cx="438150" cy="381000"/>
    <xdr:sp>
      <xdr:nvSpPr>
        <xdr:cNvPr id="149" name="AutoShape 2"/>
        <xdr:cNvSpPr>
          <a:spLocks noChangeAspect="1"/>
        </xdr:cNvSpPr>
      </xdr:nvSpPr>
      <xdr:spPr>
        <a:xfrm>
          <a:off x="752475" y="439007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188</xdr:row>
      <xdr:rowOff>0</xdr:rowOff>
    </xdr:from>
    <xdr:ext cx="438150" cy="381000"/>
    <xdr:sp>
      <xdr:nvSpPr>
        <xdr:cNvPr id="150" name="AutoShape 2"/>
        <xdr:cNvSpPr>
          <a:spLocks noChangeAspect="1"/>
        </xdr:cNvSpPr>
      </xdr:nvSpPr>
      <xdr:spPr>
        <a:xfrm>
          <a:off x="752475" y="439007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188</xdr:row>
      <xdr:rowOff>0</xdr:rowOff>
    </xdr:from>
    <xdr:ext cx="438150" cy="371475"/>
    <xdr:sp>
      <xdr:nvSpPr>
        <xdr:cNvPr id="151" name="AutoShape 2"/>
        <xdr:cNvSpPr>
          <a:spLocks noChangeAspect="1"/>
        </xdr:cNvSpPr>
      </xdr:nvSpPr>
      <xdr:spPr>
        <a:xfrm>
          <a:off x="752475" y="439007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188</xdr:row>
      <xdr:rowOff>0</xdr:rowOff>
    </xdr:from>
    <xdr:ext cx="438150" cy="371475"/>
    <xdr:sp>
      <xdr:nvSpPr>
        <xdr:cNvPr id="152" name="AutoShape 2"/>
        <xdr:cNvSpPr>
          <a:spLocks noChangeAspect="1"/>
        </xdr:cNvSpPr>
      </xdr:nvSpPr>
      <xdr:spPr>
        <a:xfrm>
          <a:off x="752475" y="439007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188</xdr:row>
      <xdr:rowOff>0</xdr:rowOff>
    </xdr:from>
    <xdr:ext cx="438150" cy="381000"/>
    <xdr:sp>
      <xdr:nvSpPr>
        <xdr:cNvPr id="153" name="AutoShape 2"/>
        <xdr:cNvSpPr>
          <a:spLocks noChangeAspect="1"/>
        </xdr:cNvSpPr>
      </xdr:nvSpPr>
      <xdr:spPr>
        <a:xfrm>
          <a:off x="752475" y="439007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188</xdr:row>
      <xdr:rowOff>0</xdr:rowOff>
    </xdr:from>
    <xdr:ext cx="438150" cy="381000"/>
    <xdr:sp>
      <xdr:nvSpPr>
        <xdr:cNvPr id="154" name="AutoShape 2"/>
        <xdr:cNvSpPr>
          <a:spLocks noChangeAspect="1"/>
        </xdr:cNvSpPr>
      </xdr:nvSpPr>
      <xdr:spPr>
        <a:xfrm>
          <a:off x="752475" y="439007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188</xdr:row>
      <xdr:rowOff>0</xdr:rowOff>
    </xdr:from>
    <xdr:ext cx="438150" cy="381000"/>
    <xdr:sp>
      <xdr:nvSpPr>
        <xdr:cNvPr id="155" name="AutoShape 2"/>
        <xdr:cNvSpPr>
          <a:spLocks noChangeAspect="1"/>
        </xdr:cNvSpPr>
      </xdr:nvSpPr>
      <xdr:spPr>
        <a:xfrm>
          <a:off x="752475" y="439007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419100</xdr:colOff>
      <xdr:row>188</xdr:row>
      <xdr:rowOff>0</xdr:rowOff>
    </xdr:from>
    <xdr:ext cx="438150" cy="381000"/>
    <xdr:sp>
      <xdr:nvSpPr>
        <xdr:cNvPr id="156" name="AutoShape 2"/>
        <xdr:cNvSpPr>
          <a:spLocks noChangeAspect="1"/>
        </xdr:cNvSpPr>
      </xdr:nvSpPr>
      <xdr:spPr>
        <a:xfrm>
          <a:off x="752475" y="439007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6"/>
  <sheetViews>
    <sheetView tabSelected="1" zoomScale="90" zoomScaleNormal="90" zoomScaleSheetLayoutView="118" zoomScalePageLayoutView="90" workbookViewId="0" topLeftCell="A1">
      <selection activeCell="M1" sqref="M1"/>
    </sheetView>
  </sheetViews>
  <sheetFormatPr defaultColWidth="11.421875" defaultRowHeight="12.75"/>
  <cols>
    <col min="1" max="1" width="5.00390625" style="215" customWidth="1"/>
    <col min="2" max="2" width="6.28125" style="216" bestFit="1" customWidth="1"/>
    <col min="3" max="3" width="66.28125" style="33" customWidth="1"/>
    <col min="4" max="4" width="7.8515625" style="217" bestFit="1" customWidth="1"/>
    <col min="5" max="5" width="5.8515625" style="215" bestFit="1" customWidth="1"/>
    <col min="6" max="6" width="10.28125" style="218" bestFit="1" customWidth="1"/>
    <col min="7" max="7" width="11.57421875" style="218" bestFit="1" customWidth="1"/>
    <col min="8" max="8" width="11.8515625" style="218" bestFit="1" customWidth="1"/>
    <col min="9" max="9" width="10.28125" style="219" bestFit="1" customWidth="1"/>
    <col min="10" max="10" width="11.57421875" style="219" bestFit="1" customWidth="1"/>
    <col min="11" max="11" width="11.8515625" style="215" bestFit="1" customWidth="1"/>
    <col min="12" max="19" width="11.421875" style="32" customWidth="1"/>
    <col min="20" max="245" width="11.421875" style="33" customWidth="1"/>
    <col min="246" max="246" width="56.28125" style="33" customWidth="1"/>
    <col min="247" max="16384" width="11.421875" style="33" customWidth="1"/>
  </cols>
  <sheetData>
    <row r="1" spans="1:11" ht="12.75" customHeight="1">
      <c r="A1" s="30" t="s">
        <v>0</v>
      </c>
      <c r="B1" s="30"/>
      <c r="C1" s="30"/>
      <c r="D1" s="30"/>
      <c r="E1" s="30"/>
      <c r="F1" s="30"/>
      <c r="G1" s="30"/>
      <c r="H1" s="30"/>
      <c r="I1" s="31" t="s">
        <v>492</v>
      </c>
      <c r="J1" s="31"/>
      <c r="K1" s="31"/>
    </row>
    <row r="2" spans="1:11" ht="12.75" customHeight="1">
      <c r="A2" s="30"/>
      <c r="B2" s="30"/>
      <c r="C2" s="30"/>
      <c r="D2" s="30"/>
      <c r="E2" s="30"/>
      <c r="F2" s="30"/>
      <c r="G2" s="30"/>
      <c r="H2" s="30"/>
      <c r="I2" s="31"/>
      <c r="J2" s="31"/>
      <c r="K2" s="31"/>
    </row>
    <row r="3" spans="1:11" ht="12.75">
      <c r="A3" s="34" t="s">
        <v>500</v>
      </c>
      <c r="B3" s="34"/>
      <c r="C3" s="34"/>
      <c r="D3" s="34"/>
      <c r="E3" s="34"/>
      <c r="F3" s="34"/>
      <c r="G3" s="34"/>
      <c r="H3" s="34"/>
      <c r="I3" s="35"/>
      <c r="J3" s="35"/>
      <c r="K3" s="35"/>
    </row>
    <row r="4" spans="1:11" ht="12.75">
      <c r="A4" s="34" t="s">
        <v>501</v>
      </c>
      <c r="B4" s="34"/>
      <c r="C4" s="34"/>
      <c r="D4" s="34"/>
      <c r="E4" s="34"/>
      <c r="F4" s="34"/>
      <c r="G4" s="34"/>
      <c r="H4" s="34"/>
      <c r="I4" s="36" t="s">
        <v>493</v>
      </c>
      <c r="J4" s="37"/>
      <c r="K4" s="38">
        <v>0.25</v>
      </c>
    </row>
    <row r="5" spans="1:11" ht="12.75">
      <c r="A5" s="34" t="s">
        <v>502</v>
      </c>
      <c r="B5" s="34"/>
      <c r="C5" s="34"/>
      <c r="D5" s="34"/>
      <c r="E5" s="34"/>
      <c r="F5" s="34"/>
      <c r="G5" s="34"/>
      <c r="H5" s="34"/>
      <c r="I5" s="39"/>
      <c r="J5" s="35"/>
      <c r="K5" s="40"/>
    </row>
    <row r="6" spans="1:11" ht="12.75">
      <c r="A6" s="34" t="s">
        <v>494</v>
      </c>
      <c r="B6" s="34"/>
      <c r="C6" s="34"/>
      <c r="D6" s="34"/>
      <c r="E6" s="34"/>
      <c r="F6" s="34"/>
      <c r="G6" s="34"/>
      <c r="H6" s="34"/>
      <c r="I6" s="36" t="s">
        <v>495</v>
      </c>
      <c r="J6" s="37"/>
      <c r="K6" s="41">
        <v>1.1315</v>
      </c>
    </row>
    <row r="7" spans="1:11" ht="12.75">
      <c r="A7" s="34" t="s">
        <v>496</v>
      </c>
      <c r="B7" s="34"/>
      <c r="C7" s="34"/>
      <c r="D7" s="34"/>
      <c r="E7" s="34"/>
      <c r="F7" s="34"/>
      <c r="G7" s="34"/>
      <c r="H7" s="34"/>
      <c r="I7" s="35"/>
      <c r="J7" s="35"/>
      <c r="K7" s="35"/>
    </row>
    <row r="8" spans="1:11" ht="12.75" customHeight="1">
      <c r="A8" s="42"/>
      <c r="B8" s="42"/>
      <c r="C8" s="42"/>
      <c r="D8" s="42"/>
      <c r="E8" s="42"/>
      <c r="F8" s="43"/>
      <c r="G8" s="43"/>
      <c r="H8" s="43"/>
      <c r="I8" s="35"/>
      <c r="J8" s="35"/>
      <c r="K8" s="35"/>
    </row>
    <row r="9" spans="1:11" ht="12.75" customHeight="1">
      <c r="A9" s="44" t="s">
        <v>49</v>
      </c>
      <c r="B9" s="45"/>
      <c r="C9" s="45"/>
      <c r="D9" s="45"/>
      <c r="E9" s="45"/>
      <c r="F9" s="45"/>
      <c r="G9" s="45"/>
      <c r="H9" s="45"/>
      <c r="I9" s="45"/>
      <c r="J9" s="45"/>
      <c r="K9" s="46"/>
    </row>
    <row r="10" spans="1:11" ht="12.75" customHeight="1">
      <c r="A10" s="47" t="s">
        <v>50</v>
      </c>
      <c r="B10" s="47"/>
      <c r="C10" s="220"/>
      <c r="D10" s="221"/>
      <c r="E10" s="221"/>
      <c r="F10" s="222"/>
      <c r="G10" s="48" t="s">
        <v>497</v>
      </c>
      <c r="H10" s="220"/>
      <c r="I10" s="221"/>
      <c r="J10" s="221"/>
      <c r="K10" s="222"/>
    </row>
    <row r="11" spans="1:11" ht="13.5" customHeight="1" thickBot="1">
      <c r="A11" s="47" t="s">
        <v>498</v>
      </c>
      <c r="B11" s="49"/>
      <c r="C11" s="223"/>
      <c r="D11" s="224"/>
      <c r="E11" s="224"/>
      <c r="F11" s="225"/>
      <c r="G11" s="50" t="s">
        <v>499</v>
      </c>
      <c r="H11" s="223"/>
      <c r="I11" s="224"/>
      <c r="J11" s="224"/>
      <c r="K11" s="225"/>
    </row>
    <row r="12" spans="1:19" s="63" customFormat="1" ht="15" customHeight="1">
      <c r="A12" s="51" t="s">
        <v>1</v>
      </c>
      <c r="B12" s="52"/>
      <c r="C12" s="53" t="s">
        <v>2</v>
      </c>
      <c r="D12" s="54" t="s">
        <v>3</v>
      </c>
      <c r="E12" s="55" t="s">
        <v>4</v>
      </c>
      <c r="F12" s="56" t="s">
        <v>5</v>
      </c>
      <c r="G12" s="57"/>
      <c r="H12" s="58" t="s">
        <v>6</v>
      </c>
      <c r="I12" s="59" t="s">
        <v>491</v>
      </c>
      <c r="J12" s="60"/>
      <c r="K12" s="61" t="s">
        <v>6</v>
      </c>
      <c r="L12" s="62"/>
      <c r="M12" s="62"/>
      <c r="N12" s="62"/>
      <c r="O12" s="62"/>
      <c r="P12" s="62"/>
      <c r="Q12" s="62"/>
      <c r="R12" s="62"/>
      <c r="S12" s="62"/>
    </row>
    <row r="13" spans="1:19" s="63" customFormat="1" ht="13.5" customHeight="1" thickBot="1">
      <c r="A13" s="64"/>
      <c r="B13" s="65"/>
      <c r="C13" s="66"/>
      <c r="D13" s="67"/>
      <c r="E13" s="68"/>
      <c r="F13" s="69" t="s">
        <v>7</v>
      </c>
      <c r="G13" s="69" t="s">
        <v>8</v>
      </c>
      <c r="H13" s="70"/>
      <c r="I13" s="71" t="s">
        <v>7</v>
      </c>
      <c r="J13" s="71" t="s">
        <v>8</v>
      </c>
      <c r="K13" s="72"/>
      <c r="L13" s="62"/>
      <c r="M13" s="62"/>
      <c r="N13" s="62"/>
      <c r="O13" s="62"/>
      <c r="P13" s="62"/>
      <c r="Q13" s="62"/>
      <c r="R13" s="62"/>
      <c r="S13" s="62"/>
    </row>
    <row r="14" spans="1:11" ht="25.5">
      <c r="A14" s="73" t="s">
        <v>9</v>
      </c>
      <c r="B14" s="74"/>
      <c r="C14" s="75" t="s">
        <v>108</v>
      </c>
      <c r="D14" s="76"/>
      <c r="E14" s="77"/>
      <c r="F14" s="78"/>
      <c r="G14" s="78"/>
      <c r="H14" s="78"/>
      <c r="I14" s="79"/>
      <c r="J14" s="79"/>
      <c r="K14" s="80"/>
    </row>
    <row r="15" spans="1:11" ht="12.75">
      <c r="A15" s="81"/>
      <c r="B15" s="82" t="s">
        <v>11</v>
      </c>
      <c r="C15" s="83" t="s">
        <v>12</v>
      </c>
      <c r="D15" s="84"/>
      <c r="E15" s="85"/>
      <c r="F15" s="86"/>
      <c r="G15" s="86"/>
      <c r="H15" s="86"/>
      <c r="I15" s="87"/>
      <c r="J15" s="87"/>
      <c r="K15" s="88"/>
    </row>
    <row r="16" spans="1:11" ht="12.75">
      <c r="A16" s="81"/>
      <c r="B16" s="89">
        <v>1</v>
      </c>
      <c r="C16" s="90" t="s">
        <v>46</v>
      </c>
      <c r="D16" s="91"/>
      <c r="E16" s="92"/>
      <c r="F16" s="93"/>
      <c r="G16" s="93"/>
      <c r="H16" s="93"/>
      <c r="I16" s="94"/>
      <c r="J16" s="94"/>
      <c r="K16" s="88"/>
    </row>
    <row r="17" spans="1:11" ht="51" customHeight="1">
      <c r="A17" s="95"/>
      <c r="B17" s="96" t="s">
        <v>221</v>
      </c>
      <c r="C17" s="97" t="s">
        <v>353</v>
      </c>
      <c r="D17" s="18">
        <v>1</v>
      </c>
      <c r="E17" s="17" t="s">
        <v>14</v>
      </c>
      <c r="F17" s="17">
        <f>TRUNC(I17/(1+$K$4),2)</f>
        <v>0</v>
      </c>
      <c r="G17" s="17">
        <f>TRUNC(J17/(1+$K$4)/(1+$K$6),2)</f>
        <v>0</v>
      </c>
      <c r="H17" s="17">
        <f>SUM(F17:G17)*D17</f>
        <v>0</v>
      </c>
      <c r="I17" s="226"/>
      <c r="J17" s="226"/>
      <c r="K17" s="98">
        <f aca="true" t="shared" si="0" ref="K17:K58">SUM(I17:J17)*D17</f>
        <v>0</v>
      </c>
    </row>
    <row r="18" spans="1:11" ht="63.75" customHeight="1">
      <c r="A18" s="95"/>
      <c r="B18" s="96" t="s">
        <v>54</v>
      </c>
      <c r="C18" s="16" t="s">
        <v>42</v>
      </c>
      <c r="D18" s="18">
        <v>4</v>
      </c>
      <c r="E18" s="17" t="s">
        <v>14</v>
      </c>
      <c r="F18" s="17">
        <f aca="true" t="shared" si="1" ref="F18:F43">TRUNC(I18/(1+$K$4),2)</f>
        <v>0</v>
      </c>
      <c r="G18" s="17">
        <f aca="true" t="shared" si="2" ref="G18:G43">TRUNC(J18/(1+$K$4)/(1+$K$6),2)</f>
        <v>0</v>
      </c>
      <c r="H18" s="17">
        <f aca="true" t="shared" si="3" ref="H18:H58">SUM(F18:G18)*D18</f>
        <v>0</v>
      </c>
      <c r="I18" s="226"/>
      <c r="J18" s="226"/>
      <c r="K18" s="98">
        <f t="shared" si="0"/>
        <v>0</v>
      </c>
    </row>
    <row r="19" spans="1:11" ht="25.5">
      <c r="A19" s="95"/>
      <c r="B19" s="96" t="s">
        <v>224</v>
      </c>
      <c r="C19" s="15" t="s">
        <v>33</v>
      </c>
      <c r="D19" s="18">
        <v>3</v>
      </c>
      <c r="E19" s="17" t="s">
        <v>14</v>
      </c>
      <c r="F19" s="17">
        <f t="shared" si="1"/>
        <v>0</v>
      </c>
      <c r="G19" s="17">
        <f t="shared" si="2"/>
        <v>0</v>
      </c>
      <c r="H19" s="17">
        <f t="shared" si="3"/>
        <v>0</v>
      </c>
      <c r="I19" s="226"/>
      <c r="J19" s="226"/>
      <c r="K19" s="98">
        <f t="shared" si="0"/>
        <v>0</v>
      </c>
    </row>
    <row r="20" spans="1:11" ht="12.75">
      <c r="A20" s="95"/>
      <c r="B20" s="96" t="s">
        <v>225</v>
      </c>
      <c r="C20" s="99" t="s">
        <v>421</v>
      </c>
      <c r="D20" s="18">
        <v>450</v>
      </c>
      <c r="E20" s="17" t="s">
        <v>22</v>
      </c>
      <c r="F20" s="17">
        <f t="shared" si="1"/>
        <v>0</v>
      </c>
      <c r="G20" s="17">
        <f t="shared" si="2"/>
        <v>0</v>
      </c>
      <c r="H20" s="17">
        <f t="shared" si="3"/>
        <v>0</v>
      </c>
      <c r="I20" s="226"/>
      <c r="J20" s="226"/>
      <c r="K20" s="98">
        <f t="shared" si="0"/>
        <v>0</v>
      </c>
    </row>
    <row r="21" spans="1:11" ht="25.5">
      <c r="A21" s="95"/>
      <c r="B21" s="96" t="s">
        <v>226</v>
      </c>
      <c r="C21" s="99" t="s">
        <v>413</v>
      </c>
      <c r="D21" s="18">
        <v>10</v>
      </c>
      <c r="E21" s="17" t="s">
        <v>22</v>
      </c>
      <c r="F21" s="17">
        <f t="shared" si="1"/>
        <v>0</v>
      </c>
      <c r="G21" s="17">
        <f t="shared" si="2"/>
        <v>0</v>
      </c>
      <c r="H21" s="17">
        <f t="shared" si="3"/>
        <v>0</v>
      </c>
      <c r="I21" s="226"/>
      <c r="J21" s="226"/>
      <c r="K21" s="98">
        <f t="shared" si="0"/>
        <v>0</v>
      </c>
    </row>
    <row r="22" spans="1:11" ht="12.75">
      <c r="A22" s="95"/>
      <c r="B22" s="96" t="s">
        <v>227</v>
      </c>
      <c r="C22" s="99" t="s">
        <v>41</v>
      </c>
      <c r="D22" s="18">
        <v>4</v>
      </c>
      <c r="E22" s="17" t="s">
        <v>14</v>
      </c>
      <c r="F22" s="17">
        <f t="shared" si="1"/>
        <v>0</v>
      </c>
      <c r="G22" s="17">
        <f t="shared" si="2"/>
        <v>0</v>
      </c>
      <c r="H22" s="17">
        <f t="shared" si="3"/>
        <v>0</v>
      </c>
      <c r="I22" s="226"/>
      <c r="J22" s="226"/>
      <c r="K22" s="98">
        <f t="shared" si="0"/>
        <v>0</v>
      </c>
    </row>
    <row r="23" spans="1:11" ht="12.75">
      <c r="A23" s="95"/>
      <c r="B23" s="96" t="s">
        <v>228</v>
      </c>
      <c r="C23" s="100" t="s">
        <v>40</v>
      </c>
      <c r="D23" s="18">
        <v>4</v>
      </c>
      <c r="E23" s="17" t="s">
        <v>14</v>
      </c>
      <c r="F23" s="17">
        <f t="shared" si="1"/>
        <v>0</v>
      </c>
      <c r="G23" s="17">
        <f t="shared" si="2"/>
        <v>0</v>
      </c>
      <c r="H23" s="17">
        <f t="shared" si="3"/>
        <v>0</v>
      </c>
      <c r="I23" s="226"/>
      <c r="J23" s="226"/>
      <c r="K23" s="98">
        <f t="shared" si="0"/>
        <v>0</v>
      </c>
    </row>
    <row r="24" spans="1:11" ht="25.5">
      <c r="A24" s="95"/>
      <c r="B24" s="96" t="s">
        <v>230</v>
      </c>
      <c r="C24" s="15" t="s">
        <v>34</v>
      </c>
      <c r="D24" s="18">
        <v>10</v>
      </c>
      <c r="E24" s="17" t="s">
        <v>15</v>
      </c>
      <c r="F24" s="17">
        <f t="shared" si="1"/>
        <v>0</v>
      </c>
      <c r="G24" s="17">
        <f t="shared" si="2"/>
        <v>0</v>
      </c>
      <c r="H24" s="17">
        <f t="shared" si="3"/>
        <v>0</v>
      </c>
      <c r="I24" s="226"/>
      <c r="J24" s="226"/>
      <c r="K24" s="98">
        <f t="shared" si="0"/>
        <v>0</v>
      </c>
    </row>
    <row r="25" spans="1:11" ht="12.75">
      <c r="A25" s="95"/>
      <c r="B25" s="96" t="s">
        <v>231</v>
      </c>
      <c r="C25" s="100" t="s">
        <v>16</v>
      </c>
      <c r="D25" s="18">
        <v>1</v>
      </c>
      <c r="E25" s="17" t="s">
        <v>17</v>
      </c>
      <c r="F25" s="17">
        <f t="shared" si="1"/>
        <v>0</v>
      </c>
      <c r="G25" s="17">
        <f t="shared" si="2"/>
        <v>0</v>
      </c>
      <c r="H25" s="17">
        <f t="shared" si="3"/>
        <v>0</v>
      </c>
      <c r="I25" s="226"/>
      <c r="J25" s="226"/>
      <c r="K25" s="98">
        <f t="shared" si="0"/>
        <v>0</v>
      </c>
    </row>
    <row r="26" spans="1:11" ht="25.5">
      <c r="A26" s="95"/>
      <c r="B26" s="96" t="s">
        <v>233</v>
      </c>
      <c r="C26" s="15" t="s">
        <v>45</v>
      </c>
      <c r="D26" s="18">
        <v>4</v>
      </c>
      <c r="E26" s="17" t="s">
        <v>35</v>
      </c>
      <c r="F26" s="17">
        <f t="shared" si="1"/>
        <v>0</v>
      </c>
      <c r="G26" s="17">
        <f t="shared" si="2"/>
        <v>0</v>
      </c>
      <c r="H26" s="17">
        <f t="shared" si="3"/>
        <v>0</v>
      </c>
      <c r="I26" s="226"/>
      <c r="J26" s="226"/>
      <c r="K26" s="98">
        <f t="shared" si="0"/>
        <v>0</v>
      </c>
    </row>
    <row r="27" spans="1:11" ht="38.25">
      <c r="A27" s="95"/>
      <c r="B27" s="96" t="s">
        <v>234</v>
      </c>
      <c r="C27" s="15" t="s">
        <v>514</v>
      </c>
      <c r="D27" s="18">
        <v>16</v>
      </c>
      <c r="E27" s="17" t="s">
        <v>14</v>
      </c>
      <c r="F27" s="17">
        <f t="shared" si="1"/>
        <v>0</v>
      </c>
      <c r="G27" s="17">
        <f t="shared" si="2"/>
        <v>0</v>
      </c>
      <c r="H27" s="17">
        <f t="shared" si="3"/>
        <v>0</v>
      </c>
      <c r="I27" s="226"/>
      <c r="J27" s="226"/>
      <c r="K27" s="98">
        <f t="shared" si="0"/>
        <v>0</v>
      </c>
    </row>
    <row r="28" spans="1:11" ht="12.75">
      <c r="A28" s="95"/>
      <c r="B28" s="96" t="s">
        <v>19</v>
      </c>
      <c r="C28" s="15" t="s">
        <v>416</v>
      </c>
      <c r="D28" s="18">
        <v>20</v>
      </c>
      <c r="E28" s="17" t="s">
        <v>15</v>
      </c>
      <c r="F28" s="17">
        <f t="shared" si="1"/>
        <v>0</v>
      </c>
      <c r="G28" s="17">
        <f t="shared" si="2"/>
        <v>0</v>
      </c>
      <c r="H28" s="17">
        <f t="shared" si="3"/>
        <v>0</v>
      </c>
      <c r="I28" s="226"/>
      <c r="J28" s="226"/>
      <c r="K28" s="98">
        <f t="shared" si="0"/>
        <v>0</v>
      </c>
    </row>
    <row r="29" spans="1:11" ht="12.75">
      <c r="A29" s="95"/>
      <c r="B29" s="96" t="s">
        <v>235</v>
      </c>
      <c r="C29" s="15" t="s">
        <v>417</v>
      </c>
      <c r="D29" s="18">
        <v>12</v>
      </c>
      <c r="E29" s="17" t="s">
        <v>14</v>
      </c>
      <c r="F29" s="17">
        <f t="shared" si="1"/>
        <v>0</v>
      </c>
      <c r="G29" s="17">
        <f t="shared" si="2"/>
        <v>0</v>
      </c>
      <c r="H29" s="17">
        <f t="shared" si="3"/>
        <v>0</v>
      </c>
      <c r="I29" s="226"/>
      <c r="J29" s="226"/>
      <c r="K29" s="98">
        <f t="shared" si="0"/>
        <v>0</v>
      </c>
    </row>
    <row r="30" spans="1:11" ht="12.75">
      <c r="A30" s="95"/>
      <c r="B30" s="96" t="s">
        <v>236</v>
      </c>
      <c r="C30" s="100" t="s">
        <v>32</v>
      </c>
      <c r="D30" s="18">
        <v>7.5</v>
      </c>
      <c r="E30" s="17" t="s">
        <v>22</v>
      </c>
      <c r="F30" s="17">
        <f t="shared" si="1"/>
        <v>0</v>
      </c>
      <c r="G30" s="17">
        <f t="shared" si="2"/>
        <v>0</v>
      </c>
      <c r="H30" s="17">
        <f t="shared" si="3"/>
        <v>0</v>
      </c>
      <c r="I30" s="226"/>
      <c r="J30" s="226"/>
      <c r="K30" s="98">
        <f aca="true" t="shared" si="4" ref="K30:K40">SUM(I30:J30)*D30</f>
        <v>0</v>
      </c>
    </row>
    <row r="31" spans="1:11" ht="12.75">
      <c r="A31" s="95"/>
      <c r="B31" s="96" t="s">
        <v>237</v>
      </c>
      <c r="C31" s="100" t="s">
        <v>31</v>
      </c>
      <c r="D31" s="18">
        <v>28</v>
      </c>
      <c r="E31" s="17" t="s">
        <v>22</v>
      </c>
      <c r="F31" s="17">
        <f t="shared" si="1"/>
        <v>0</v>
      </c>
      <c r="G31" s="17">
        <f t="shared" si="2"/>
        <v>0</v>
      </c>
      <c r="H31" s="17">
        <f t="shared" si="3"/>
        <v>0</v>
      </c>
      <c r="I31" s="226"/>
      <c r="J31" s="226"/>
      <c r="K31" s="98">
        <f t="shared" si="4"/>
        <v>0</v>
      </c>
    </row>
    <row r="32" spans="1:11" ht="12.75">
      <c r="A32" s="95"/>
      <c r="B32" s="96" t="s">
        <v>20</v>
      </c>
      <c r="C32" s="100" t="s">
        <v>36</v>
      </c>
      <c r="D32" s="18">
        <v>6.5</v>
      </c>
      <c r="E32" s="17" t="s">
        <v>22</v>
      </c>
      <c r="F32" s="17">
        <f t="shared" si="1"/>
        <v>0</v>
      </c>
      <c r="G32" s="17">
        <f t="shared" si="2"/>
        <v>0</v>
      </c>
      <c r="H32" s="17">
        <f t="shared" si="3"/>
        <v>0</v>
      </c>
      <c r="I32" s="226"/>
      <c r="J32" s="226"/>
      <c r="K32" s="98">
        <f t="shared" si="4"/>
        <v>0</v>
      </c>
    </row>
    <row r="33" spans="1:11" ht="12.75">
      <c r="A33" s="95"/>
      <c r="B33" s="96" t="s">
        <v>238</v>
      </c>
      <c r="C33" s="100" t="s">
        <v>30</v>
      </c>
      <c r="D33" s="18">
        <v>21</v>
      </c>
      <c r="E33" s="17" t="s">
        <v>22</v>
      </c>
      <c r="F33" s="17">
        <f t="shared" si="1"/>
        <v>0</v>
      </c>
      <c r="G33" s="17">
        <f t="shared" si="2"/>
        <v>0</v>
      </c>
      <c r="H33" s="17">
        <f t="shared" si="3"/>
        <v>0</v>
      </c>
      <c r="I33" s="226"/>
      <c r="J33" s="226"/>
      <c r="K33" s="98">
        <f t="shared" si="4"/>
        <v>0</v>
      </c>
    </row>
    <row r="34" spans="1:11" ht="12.75">
      <c r="A34" s="95"/>
      <c r="B34" s="96" t="s">
        <v>239</v>
      </c>
      <c r="C34" s="100" t="s">
        <v>37</v>
      </c>
      <c r="D34" s="18">
        <v>115</v>
      </c>
      <c r="E34" s="17" t="s">
        <v>22</v>
      </c>
      <c r="F34" s="17">
        <f t="shared" si="1"/>
        <v>0</v>
      </c>
      <c r="G34" s="17">
        <f t="shared" si="2"/>
        <v>0</v>
      </c>
      <c r="H34" s="17">
        <f t="shared" si="3"/>
        <v>0</v>
      </c>
      <c r="I34" s="226"/>
      <c r="J34" s="226"/>
      <c r="K34" s="98">
        <f t="shared" si="4"/>
        <v>0</v>
      </c>
    </row>
    <row r="35" spans="1:11" ht="12.75">
      <c r="A35" s="95"/>
      <c r="B35" s="96" t="s">
        <v>240</v>
      </c>
      <c r="C35" s="100" t="s">
        <v>21</v>
      </c>
      <c r="D35" s="18">
        <v>38</v>
      </c>
      <c r="E35" s="17" t="s">
        <v>15</v>
      </c>
      <c r="F35" s="17">
        <f t="shared" si="1"/>
        <v>0</v>
      </c>
      <c r="G35" s="17">
        <f t="shared" si="2"/>
        <v>0</v>
      </c>
      <c r="H35" s="17">
        <f t="shared" si="3"/>
        <v>0</v>
      </c>
      <c r="I35" s="226"/>
      <c r="J35" s="226"/>
      <c r="K35" s="98">
        <f t="shared" si="4"/>
        <v>0</v>
      </c>
    </row>
    <row r="36" spans="1:11" ht="12.75">
      <c r="A36" s="95"/>
      <c r="B36" s="96" t="s">
        <v>241</v>
      </c>
      <c r="C36" s="100" t="s">
        <v>29</v>
      </c>
      <c r="D36" s="18">
        <v>105</v>
      </c>
      <c r="E36" s="17" t="s">
        <v>15</v>
      </c>
      <c r="F36" s="17">
        <f t="shared" si="1"/>
        <v>0</v>
      </c>
      <c r="G36" s="17">
        <f t="shared" si="2"/>
        <v>0</v>
      </c>
      <c r="H36" s="17">
        <f t="shared" si="3"/>
        <v>0</v>
      </c>
      <c r="I36" s="226"/>
      <c r="J36" s="226"/>
      <c r="K36" s="98">
        <f t="shared" si="4"/>
        <v>0</v>
      </c>
    </row>
    <row r="37" spans="1:11" ht="12.75">
      <c r="A37" s="95"/>
      <c r="B37" s="96" t="s">
        <v>242</v>
      </c>
      <c r="C37" s="100" t="s">
        <v>39</v>
      </c>
      <c r="D37" s="18">
        <v>15</v>
      </c>
      <c r="E37" s="17" t="s">
        <v>15</v>
      </c>
      <c r="F37" s="17">
        <f t="shared" si="1"/>
        <v>0</v>
      </c>
      <c r="G37" s="17">
        <f t="shared" si="2"/>
        <v>0</v>
      </c>
      <c r="H37" s="17">
        <f t="shared" si="3"/>
        <v>0</v>
      </c>
      <c r="I37" s="226"/>
      <c r="J37" s="226"/>
      <c r="K37" s="98">
        <f t="shared" si="4"/>
        <v>0</v>
      </c>
    </row>
    <row r="38" spans="1:11" ht="12.75">
      <c r="A38" s="95"/>
      <c r="B38" s="96" t="s">
        <v>243</v>
      </c>
      <c r="C38" s="100" t="s">
        <v>23</v>
      </c>
      <c r="D38" s="18">
        <v>25</v>
      </c>
      <c r="E38" s="17" t="s">
        <v>15</v>
      </c>
      <c r="F38" s="17">
        <f t="shared" si="1"/>
        <v>0</v>
      </c>
      <c r="G38" s="17">
        <f t="shared" si="2"/>
        <v>0</v>
      </c>
      <c r="H38" s="17">
        <f t="shared" si="3"/>
        <v>0</v>
      </c>
      <c r="I38" s="226"/>
      <c r="J38" s="226"/>
      <c r="K38" s="98">
        <f t="shared" si="4"/>
        <v>0</v>
      </c>
    </row>
    <row r="39" spans="1:11" ht="12.75">
      <c r="A39" s="95"/>
      <c r="B39" s="96" t="s">
        <v>244</v>
      </c>
      <c r="C39" s="100" t="s">
        <v>38</v>
      </c>
      <c r="D39" s="18">
        <v>105</v>
      </c>
      <c r="E39" s="17" t="s">
        <v>15</v>
      </c>
      <c r="F39" s="17">
        <f t="shared" si="1"/>
        <v>0</v>
      </c>
      <c r="G39" s="17">
        <f t="shared" si="2"/>
        <v>0</v>
      </c>
      <c r="H39" s="17">
        <f t="shared" si="3"/>
        <v>0</v>
      </c>
      <c r="I39" s="226"/>
      <c r="J39" s="226"/>
      <c r="K39" s="98">
        <f t="shared" si="4"/>
        <v>0</v>
      </c>
    </row>
    <row r="40" spans="1:11" ht="25.5">
      <c r="A40" s="95"/>
      <c r="B40" s="96" t="s">
        <v>245</v>
      </c>
      <c r="C40" s="100" t="s">
        <v>420</v>
      </c>
      <c r="D40" s="18">
        <v>90</v>
      </c>
      <c r="E40" s="17" t="s">
        <v>43</v>
      </c>
      <c r="F40" s="17">
        <f t="shared" si="1"/>
        <v>0</v>
      </c>
      <c r="G40" s="17">
        <f t="shared" si="2"/>
        <v>0</v>
      </c>
      <c r="H40" s="17">
        <f t="shared" si="3"/>
        <v>0</v>
      </c>
      <c r="I40" s="226"/>
      <c r="J40" s="226"/>
      <c r="K40" s="98">
        <f t="shared" si="4"/>
        <v>0</v>
      </c>
    </row>
    <row r="41" spans="1:11" ht="12.75">
      <c r="A41" s="95"/>
      <c r="B41" s="96" t="s">
        <v>246</v>
      </c>
      <c r="C41" s="100" t="s">
        <v>18</v>
      </c>
      <c r="D41" s="18">
        <v>10</v>
      </c>
      <c r="E41" s="17" t="s">
        <v>15</v>
      </c>
      <c r="F41" s="17">
        <f t="shared" si="1"/>
        <v>0</v>
      </c>
      <c r="G41" s="17">
        <f t="shared" si="2"/>
        <v>0</v>
      </c>
      <c r="H41" s="17">
        <f t="shared" si="3"/>
        <v>0</v>
      </c>
      <c r="I41" s="226"/>
      <c r="J41" s="226"/>
      <c r="K41" s="98">
        <f t="shared" si="0"/>
        <v>0</v>
      </c>
    </row>
    <row r="42" spans="1:11" ht="25.5">
      <c r="A42" s="95"/>
      <c r="B42" s="96" t="s">
        <v>247</v>
      </c>
      <c r="C42" s="15" t="s">
        <v>418</v>
      </c>
      <c r="D42" s="18">
        <v>30</v>
      </c>
      <c r="E42" s="17" t="s">
        <v>15</v>
      </c>
      <c r="F42" s="17">
        <f t="shared" si="1"/>
        <v>0</v>
      </c>
      <c r="G42" s="17">
        <f t="shared" si="2"/>
        <v>0</v>
      </c>
      <c r="H42" s="17">
        <f t="shared" si="3"/>
        <v>0</v>
      </c>
      <c r="I42" s="226"/>
      <c r="J42" s="226"/>
      <c r="K42" s="98">
        <f t="shared" si="0"/>
        <v>0</v>
      </c>
    </row>
    <row r="43" spans="1:11" ht="12.75">
      <c r="A43" s="95"/>
      <c r="B43" s="96" t="s">
        <v>249</v>
      </c>
      <c r="C43" s="15" t="s">
        <v>365</v>
      </c>
      <c r="D43" s="18">
        <v>30</v>
      </c>
      <c r="E43" s="17" t="s">
        <v>15</v>
      </c>
      <c r="F43" s="17">
        <f t="shared" si="1"/>
        <v>0</v>
      </c>
      <c r="G43" s="17">
        <f t="shared" si="2"/>
        <v>0</v>
      </c>
      <c r="H43" s="17">
        <f t="shared" si="3"/>
        <v>0</v>
      </c>
      <c r="I43" s="226"/>
      <c r="J43" s="226"/>
      <c r="K43" s="98">
        <f t="shared" si="0"/>
        <v>0</v>
      </c>
    </row>
    <row r="44" spans="1:11" ht="12.75">
      <c r="A44" s="95"/>
      <c r="B44" s="96" t="s">
        <v>250</v>
      </c>
      <c r="C44" s="100" t="s">
        <v>24</v>
      </c>
      <c r="D44" s="18">
        <v>15</v>
      </c>
      <c r="E44" s="17" t="s">
        <v>22</v>
      </c>
      <c r="F44" s="17">
        <f>TRUNC(I44/(1+$K$4),2)</f>
        <v>0</v>
      </c>
      <c r="G44" s="17">
        <f>TRUNC(J44/(1+$K$4)/(1+$K$6),2)</f>
        <v>0</v>
      </c>
      <c r="H44" s="17">
        <f t="shared" si="3"/>
        <v>0</v>
      </c>
      <c r="I44" s="226"/>
      <c r="J44" s="226"/>
      <c r="K44" s="98">
        <f t="shared" si="0"/>
        <v>0</v>
      </c>
    </row>
    <row r="45" spans="1:11" ht="12.75">
      <c r="A45" s="95"/>
      <c r="B45" s="96" t="s">
        <v>251</v>
      </c>
      <c r="C45" s="15" t="s">
        <v>44</v>
      </c>
      <c r="D45" s="18">
        <v>150</v>
      </c>
      <c r="E45" s="17" t="s">
        <v>15</v>
      </c>
      <c r="F45" s="17">
        <f aca="true" t="shared" si="5" ref="F45:F58">TRUNC(I45/(1+$K$4),2)</f>
        <v>0</v>
      </c>
      <c r="G45" s="17">
        <f aca="true" t="shared" si="6" ref="G45:G58">TRUNC(J45/(1+$K$4)/(1+$K$6),2)</f>
        <v>0</v>
      </c>
      <c r="H45" s="17">
        <f t="shared" si="3"/>
        <v>0</v>
      </c>
      <c r="I45" s="226"/>
      <c r="J45" s="226"/>
      <c r="K45" s="98">
        <f t="shared" si="0"/>
        <v>0</v>
      </c>
    </row>
    <row r="46" spans="1:11" ht="12.75">
      <c r="A46" s="95"/>
      <c r="B46" s="96" t="s">
        <v>252</v>
      </c>
      <c r="C46" s="15" t="s">
        <v>25</v>
      </c>
      <c r="D46" s="18">
        <v>5</v>
      </c>
      <c r="E46" s="17" t="s">
        <v>26</v>
      </c>
      <c r="F46" s="17">
        <f t="shared" si="5"/>
        <v>0</v>
      </c>
      <c r="G46" s="17">
        <f t="shared" si="6"/>
        <v>0</v>
      </c>
      <c r="H46" s="17">
        <f t="shared" si="3"/>
        <v>0</v>
      </c>
      <c r="I46" s="226"/>
      <c r="J46" s="226"/>
      <c r="K46" s="98">
        <f t="shared" si="0"/>
        <v>0</v>
      </c>
    </row>
    <row r="47" spans="1:11" ht="25.5">
      <c r="A47" s="95"/>
      <c r="B47" s="96" t="s">
        <v>357</v>
      </c>
      <c r="C47" s="15" t="s">
        <v>422</v>
      </c>
      <c r="D47" s="18">
        <v>5</v>
      </c>
      <c r="E47" s="17" t="s">
        <v>14</v>
      </c>
      <c r="F47" s="17">
        <f t="shared" si="5"/>
        <v>0</v>
      </c>
      <c r="G47" s="17">
        <f t="shared" si="6"/>
        <v>0</v>
      </c>
      <c r="H47" s="17">
        <f t="shared" si="3"/>
        <v>0</v>
      </c>
      <c r="I47" s="226"/>
      <c r="J47" s="226"/>
      <c r="K47" s="98">
        <f t="shared" si="0"/>
        <v>0</v>
      </c>
    </row>
    <row r="48" spans="1:11" ht="25.5">
      <c r="A48" s="95"/>
      <c r="B48" s="96" t="s">
        <v>358</v>
      </c>
      <c r="C48" s="16" t="s">
        <v>364</v>
      </c>
      <c r="D48" s="18">
        <v>1</v>
      </c>
      <c r="E48" s="17" t="s">
        <v>14</v>
      </c>
      <c r="F48" s="17">
        <f t="shared" si="5"/>
        <v>0</v>
      </c>
      <c r="G48" s="17">
        <f t="shared" si="6"/>
        <v>0</v>
      </c>
      <c r="H48" s="17">
        <f t="shared" si="3"/>
        <v>0</v>
      </c>
      <c r="I48" s="226"/>
      <c r="J48" s="226"/>
      <c r="K48" s="98">
        <f t="shared" si="0"/>
        <v>0</v>
      </c>
    </row>
    <row r="49" spans="1:11" ht="25.5">
      <c r="A49" s="95"/>
      <c r="B49" s="96" t="s">
        <v>359</v>
      </c>
      <c r="C49" s="15" t="s">
        <v>27</v>
      </c>
      <c r="D49" s="18">
        <v>1</v>
      </c>
      <c r="E49" s="17" t="s">
        <v>28</v>
      </c>
      <c r="F49" s="17">
        <f t="shared" si="5"/>
        <v>0</v>
      </c>
      <c r="G49" s="17">
        <f t="shared" si="6"/>
        <v>0</v>
      </c>
      <c r="H49" s="17">
        <f t="shared" si="3"/>
        <v>0</v>
      </c>
      <c r="I49" s="226"/>
      <c r="J49" s="226"/>
      <c r="K49" s="98">
        <f t="shared" si="0"/>
        <v>0</v>
      </c>
    </row>
    <row r="50" spans="1:11" ht="38.25">
      <c r="A50" s="95"/>
      <c r="B50" s="96" t="s">
        <v>360</v>
      </c>
      <c r="C50" s="15" t="s">
        <v>354</v>
      </c>
      <c r="D50" s="18">
        <v>1</v>
      </c>
      <c r="E50" s="17" t="s">
        <v>14</v>
      </c>
      <c r="F50" s="17">
        <f t="shared" si="5"/>
        <v>0</v>
      </c>
      <c r="G50" s="17">
        <f t="shared" si="6"/>
        <v>0</v>
      </c>
      <c r="H50" s="17">
        <f t="shared" si="3"/>
        <v>0</v>
      </c>
      <c r="I50" s="226"/>
      <c r="J50" s="226"/>
      <c r="K50" s="98">
        <f t="shared" si="0"/>
        <v>0</v>
      </c>
    </row>
    <row r="51" spans="1:11" ht="25.5">
      <c r="A51" s="95"/>
      <c r="B51" s="96" t="s">
        <v>361</v>
      </c>
      <c r="C51" s="15" t="s">
        <v>363</v>
      </c>
      <c r="D51" s="18">
        <v>2</v>
      </c>
      <c r="E51" s="17" t="s">
        <v>14</v>
      </c>
      <c r="F51" s="17">
        <f t="shared" si="5"/>
        <v>0</v>
      </c>
      <c r="G51" s="17">
        <f t="shared" si="6"/>
        <v>0</v>
      </c>
      <c r="H51" s="17">
        <f t="shared" si="3"/>
        <v>0</v>
      </c>
      <c r="I51" s="226"/>
      <c r="J51" s="226"/>
      <c r="K51" s="98">
        <f t="shared" si="0"/>
        <v>0</v>
      </c>
    </row>
    <row r="52" spans="1:11" ht="25.5">
      <c r="A52" s="95"/>
      <c r="B52" s="96" t="s">
        <v>362</v>
      </c>
      <c r="C52" s="15" t="s">
        <v>419</v>
      </c>
      <c r="D52" s="18">
        <v>75</v>
      </c>
      <c r="E52" s="17" t="s">
        <v>22</v>
      </c>
      <c r="F52" s="17">
        <f t="shared" si="5"/>
        <v>0</v>
      </c>
      <c r="G52" s="17">
        <f t="shared" si="6"/>
        <v>0</v>
      </c>
      <c r="H52" s="17">
        <f t="shared" si="3"/>
        <v>0</v>
      </c>
      <c r="I52" s="226"/>
      <c r="J52" s="226"/>
      <c r="K52" s="98">
        <f t="shared" si="0"/>
        <v>0</v>
      </c>
    </row>
    <row r="53" spans="1:11" ht="25.5">
      <c r="A53" s="95"/>
      <c r="B53" s="96" t="s">
        <v>408</v>
      </c>
      <c r="C53" s="15" t="s">
        <v>355</v>
      </c>
      <c r="D53" s="18">
        <v>3</v>
      </c>
      <c r="E53" s="17" t="s">
        <v>14</v>
      </c>
      <c r="F53" s="17">
        <f t="shared" si="5"/>
        <v>0</v>
      </c>
      <c r="G53" s="17">
        <f t="shared" si="6"/>
        <v>0</v>
      </c>
      <c r="H53" s="17">
        <f t="shared" si="3"/>
        <v>0</v>
      </c>
      <c r="I53" s="226"/>
      <c r="J53" s="226"/>
      <c r="K53" s="98">
        <f t="shared" si="0"/>
        <v>0</v>
      </c>
    </row>
    <row r="54" spans="1:11" ht="25.5">
      <c r="A54" s="95"/>
      <c r="B54" s="96" t="s">
        <v>409</v>
      </c>
      <c r="C54" s="15" t="s">
        <v>356</v>
      </c>
      <c r="D54" s="18">
        <v>6</v>
      </c>
      <c r="E54" s="17" t="s">
        <v>15</v>
      </c>
      <c r="F54" s="17">
        <f t="shared" si="5"/>
        <v>0</v>
      </c>
      <c r="G54" s="17">
        <f t="shared" si="6"/>
        <v>0</v>
      </c>
      <c r="H54" s="17">
        <f t="shared" si="3"/>
        <v>0</v>
      </c>
      <c r="I54" s="226"/>
      <c r="J54" s="226"/>
      <c r="K54" s="98">
        <f t="shared" si="0"/>
        <v>0</v>
      </c>
    </row>
    <row r="55" spans="1:11" ht="12.75">
      <c r="A55" s="95"/>
      <c r="B55" s="96" t="s">
        <v>410</v>
      </c>
      <c r="C55" s="15" t="s">
        <v>515</v>
      </c>
      <c r="D55" s="18">
        <v>1</v>
      </c>
      <c r="E55" s="17" t="s">
        <v>14</v>
      </c>
      <c r="F55" s="17">
        <f t="shared" si="5"/>
        <v>0</v>
      </c>
      <c r="G55" s="17">
        <f t="shared" si="6"/>
        <v>0</v>
      </c>
      <c r="H55" s="17">
        <f t="shared" si="3"/>
        <v>0</v>
      </c>
      <c r="I55" s="226"/>
      <c r="J55" s="226"/>
      <c r="K55" s="98">
        <f t="shared" si="0"/>
        <v>0</v>
      </c>
    </row>
    <row r="56" spans="1:11" ht="25.5">
      <c r="A56" s="95"/>
      <c r="B56" s="96" t="s">
        <v>414</v>
      </c>
      <c r="C56" s="15" t="s">
        <v>48</v>
      </c>
      <c r="D56" s="18">
        <v>2000</v>
      </c>
      <c r="E56" s="17" t="s">
        <v>22</v>
      </c>
      <c r="F56" s="17">
        <f t="shared" si="5"/>
        <v>0</v>
      </c>
      <c r="G56" s="17">
        <f t="shared" si="6"/>
        <v>0</v>
      </c>
      <c r="H56" s="17">
        <f t="shared" si="3"/>
        <v>0</v>
      </c>
      <c r="I56" s="226"/>
      <c r="J56" s="226"/>
      <c r="K56" s="98">
        <f t="shared" si="0"/>
        <v>0</v>
      </c>
    </row>
    <row r="57" spans="1:11" ht="12.75">
      <c r="A57" s="95"/>
      <c r="B57" s="96" t="s">
        <v>415</v>
      </c>
      <c r="C57" s="15" t="s">
        <v>47</v>
      </c>
      <c r="D57" s="18">
        <v>1</v>
      </c>
      <c r="E57" s="17" t="s">
        <v>35</v>
      </c>
      <c r="F57" s="17">
        <f t="shared" si="5"/>
        <v>0</v>
      </c>
      <c r="G57" s="17">
        <f t="shared" si="6"/>
        <v>0</v>
      </c>
      <c r="H57" s="17">
        <f t="shared" si="3"/>
        <v>0</v>
      </c>
      <c r="I57" s="226"/>
      <c r="J57" s="226"/>
      <c r="K57" s="98">
        <f t="shared" si="0"/>
        <v>0</v>
      </c>
    </row>
    <row r="58" spans="1:11" ht="37.5" customHeight="1">
      <c r="A58" s="95"/>
      <c r="B58" s="96" t="s">
        <v>516</v>
      </c>
      <c r="C58" s="15" t="s">
        <v>51</v>
      </c>
      <c r="D58" s="18">
        <v>1</v>
      </c>
      <c r="E58" s="17" t="s">
        <v>14</v>
      </c>
      <c r="F58" s="17">
        <f t="shared" si="5"/>
        <v>0</v>
      </c>
      <c r="G58" s="17">
        <f t="shared" si="6"/>
        <v>0</v>
      </c>
      <c r="H58" s="17">
        <f t="shared" si="3"/>
        <v>0</v>
      </c>
      <c r="I58" s="226"/>
      <c r="J58" s="226"/>
      <c r="K58" s="98">
        <f t="shared" si="0"/>
        <v>0</v>
      </c>
    </row>
    <row r="59" spans="1:19" s="107" customFormat="1" ht="12" customHeight="1">
      <c r="A59" s="101"/>
      <c r="B59" s="102"/>
      <c r="C59" s="103" t="s">
        <v>13</v>
      </c>
      <c r="D59" s="104"/>
      <c r="E59" s="105"/>
      <c r="F59" s="22">
        <f>SUMPRODUCT(F17:F58,D17:D58)</f>
        <v>0</v>
      </c>
      <c r="G59" s="22">
        <f>SUMPRODUCT(G17:G58,D17:D58)</f>
        <v>0</v>
      </c>
      <c r="H59" s="21">
        <f>SUM(H17:H58)</f>
        <v>0</v>
      </c>
      <c r="I59" s="1">
        <f>SUMPRODUCT(I17:I58,D17:D58)</f>
        <v>0</v>
      </c>
      <c r="J59" s="1">
        <f>SUMPRODUCT(J17:J58,D17:D58)</f>
        <v>0</v>
      </c>
      <c r="K59" s="2">
        <f>SUM(K17:K58)</f>
        <v>0</v>
      </c>
      <c r="L59" s="32"/>
      <c r="M59" s="106"/>
      <c r="N59" s="32"/>
      <c r="O59" s="32"/>
      <c r="P59" s="32"/>
      <c r="Q59" s="32"/>
      <c r="R59" s="32"/>
      <c r="S59" s="32"/>
    </row>
    <row r="60" spans="1:19" s="107" customFormat="1" ht="12" customHeight="1">
      <c r="A60" s="108"/>
      <c r="B60" s="102" t="s">
        <v>68</v>
      </c>
      <c r="C60" s="109" t="s">
        <v>102</v>
      </c>
      <c r="D60" s="110"/>
      <c r="E60" s="111"/>
      <c r="F60" s="112"/>
      <c r="G60" s="112"/>
      <c r="H60" s="112"/>
      <c r="I60" s="113"/>
      <c r="J60" s="113"/>
      <c r="K60" s="114"/>
      <c r="L60" s="32"/>
      <c r="M60" s="32"/>
      <c r="N60" s="32"/>
      <c r="O60" s="32"/>
      <c r="P60" s="32"/>
      <c r="Q60" s="32"/>
      <c r="R60" s="32"/>
      <c r="S60" s="32"/>
    </row>
    <row r="61" spans="1:19" s="107" customFormat="1" ht="12" customHeight="1">
      <c r="A61" s="115"/>
      <c r="B61" s="116">
        <v>1</v>
      </c>
      <c r="C61" s="117" t="s">
        <v>109</v>
      </c>
      <c r="D61" s="118"/>
      <c r="E61" s="119"/>
      <c r="F61" s="120"/>
      <c r="G61" s="120"/>
      <c r="H61" s="120"/>
      <c r="I61" s="120"/>
      <c r="J61" s="120"/>
      <c r="K61" s="98"/>
      <c r="L61" s="32"/>
      <c r="M61" s="32"/>
      <c r="N61" s="32"/>
      <c r="O61" s="32"/>
      <c r="P61" s="32"/>
      <c r="Q61" s="32"/>
      <c r="R61" s="32"/>
      <c r="S61" s="32"/>
    </row>
    <row r="62" spans="1:19" s="107" customFormat="1" ht="25.5">
      <c r="A62" s="115"/>
      <c r="B62" s="116" t="s">
        <v>52</v>
      </c>
      <c r="C62" s="15" t="s">
        <v>411</v>
      </c>
      <c r="D62" s="10">
        <v>20</v>
      </c>
      <c r="E62" s="11" t="s">
        <v>15</v>
      </c>
      <c r="F62" s="17" t="s">
        <v>99</v>
      </c>
      <c r="G62" s="17">
        <f>TRUNC(J62/(1+$K$4)/(1+$K$6),2)</f>
        <v>0</v>
      </c>
      <c r="H62" s="121">
        <f>SUM(F62:G62)*D62</f>
        <v>0</v>
      </c>
      <c r="I62" s="122" t="s">
        <v>53</v>
      </c>
      <c r="J62" s="4"/>
      <c r="K62" s="98">
        <f>SUM(I62:J62)*D62</f>
        <v>0</v>
      </c>
      <c r="L62" s="32"/>
      <c r="M62" s="32"/>
      <c r="N62" s="32"/>
      <c r="O62" s="32"/>
      <c r="P62" s="32"/>
      <c r="Q62" s="32"/>
      <c r="R62" s="32"/>
      <c r="S62" s="32"/>
    </row>
    <row r="63" spans="1:19" s="107" customFormat="1" ht="25.5">
      <c r="A63" s="123"/>
      <c r="B63" s="124" t="s">
        <v>54</v>
      </c>
      <c r="C63" s="15" t="s">
        <v>412</v>
      </c>
      <c r="D63" s="10">
        <v>1</v>
      </c>
      <c r="E63" s="125" t="s">
        <v>26</v>
      </c>
      <c r="F63" s="126" t="s">
        <v>99</v>
      </c>
      <c r="G63" s="17">
        <f aca="true" t="shared" si="7" ref="G63:G78">TRUNC(J63/(1+$K$4)/(1+$K$6),2)</f>
        <v>0</v>
      </c>
      <c r="H63" s="121">
        <f aca="true" t="shared" si="8" ref="H63:H129">SUM(F63:G63)*D63</f>
        <v>0</v>
      </c>
      <c r="I63" s="121" t="s">
        <v>53</v>
      </c>
      <c r="J63" s="227"/>
      <c r="K63" s="98">
        <f>SUM(I63:J63)*D63</f>
        <v>0</v>
      </c>
      <c r="L63" s="32"/>
      <c r="M63" s="32"/>
      <c r="N63" s="32"/>
      <c r="O63" s="32"/>
      <c r="P63" s="32"/>
      <c r="Q63" s="32"/>
      <c r="R63" s="32"/>
      <c r="S63" s="32"/>
    </row>
    <row r="64" spans="1:19" s="107" customFormat="1" ht="12" customHeight="1">
      <c r="A64" s="115"/>
      <c r="B64" s="127">
        <v>2</v>
      </c>
      <c r="C64" s="117" t="s">
        <v>466</v>
      </c>
      <c r="D64" s="118"/>
      <c r="E64" s="119"/>
      <c r="F64" s="120"/>
      <c r="G64" s="17"/>
      <c r="H64" s="121"/>
      <c r="I64" s="120"/>
      <c r="J64" s="120"/>
      <c r="K64" s="98"/>
      <c r="L64" s="32"/>
      <c r="M64" s="32"/>
      <c r="N64" s="32"/>
      <c r="O64" s="32"/>
      <c r="P64" s="32"/>
      <c r="Q64" s="32"/>
      <c r="R64" s="32"/>
      <c r="S64" s="32"/>
    </row>
    <row r="65" spans="1:19" s="107" customFormat="1" ht="12.75">
      <c r="A65" s="123"/>
      <c r="B65" s="128" t="s">
        <v>55</v>
      </c>
      <c r="C65" s="99" t="s">
        <v>110</v>
      </c>
      <c r="D65" s="10">
        <v>8</v>
      </c>
      <c r="E65" s="11" t="s">
        <v>43</v>
      </c>
      <c r="F65" s="121">
        <f>TRUNC(I65/(1+$K$4),2)</f>
        <v>0</v>
      </c>
      <c r="G65" s="17">
        <f t="shared" si="7"/>
        <v>0</v>
      </c>
      <c r="H65" s="121">
        <f t="shared" si="8"/>
        <v>0</v>
      </c>
      <c r="I65" s="4"/>
      <c r="J65" s="4"/>
      <c r="K65" s="98">
        <f aca="true" t="shared" si="9" ref="K65:K71">SUM(I65:J65)*D65</f>
        <v>0</v>
      </c>
      <c r="L65" s="32"/>
      <c r="M65" s="32"/>
      <c r="N65" s="32"/>
      <c r="O65" s="32"/>
      <c r="P65" s="32"/>
      <c r="Q65" s="32"/>
      <c r="R65" s="32"/>
      <c r="S65" s="32"/>
    </row>
    <row r="66" spans="1:19" s="107" customFormat="1" ht="25.5">
      <c r="A66" s="123"/>
      <c r="B66" s="128" t="s">
        <v>56</v>
      </c>
      <c r="C66" s="15" t="s">
        <v>57</v>
      </c>
      <c r="D66" s="10">
        <v>26</v>
      </c>
      <c r="E66" s="11" t="s">
        <v>43</v>
      </c>
      <c r="F66" s="121">
        <f>TRUNC(I66/(1+$K$4),2)</f>
        <v>0</v>
      </c>
      <c r="G66" s="17">
        <f t="shared" si="7"/>
        <v>0</v>
      </c>
      <c r="H66" s="121">
        <f t="shared" si="8"/>
        <v>0</v>
      </c>
      <c r="I66" s="4"/>
      <c r="J66" s="4"/>
      <c r="K66" s="98">
        <f t="shared" si="9"/>
        <v>0</v>
      </c>
      <c r="L66" s="32"/>
      <c r="M66" s="32"/>
      <c r="N66" s="32"/>
      <c r="O66" s="32"/>
      <c r="P66" s="32"/>
      <c r="Q66" s="32"/>
      <c r="R66" s="32"/>
      <c r="S66" s="32"/>
    </row>
    <row r="67" spans="1:19" s="107" customFormat="1" ht="26.25" customHeight="1">
      <c r="A67" s="123"/>
      <c r="B67" s="128" t="s">
        <v>58</v>
      </c>
      <c r="C67" s="99" t="s">
        <v>59</v>
      </c>
      <c r="D67" s="10">
        <v>26</v>
      </c>
      <c r="E67" s="11" t="s">
        <v>43</v>
      </c>
      <c r="F67" s="121">
        <f>TRUNC(I67/(1+$K$4),2)</f>
        <v>0</v>
      </c>
      <c r="G67" s="17">
        <f t="shared" si="7"/>
        <v>0</v>
      </c>
      <c r="H67" s="121">
        <f t="shared" si="8"/>
        <v>0</v>
      </c>
      <c r="I67" s="4"/>
      <c r="J67" s="4"/>
      <c r="K67" s="98">
        <f t="shared" si="9"/>
        <v>0</v>
      </c>
      <c r="L67" s="32"/>
      <c r="M67" s="32"/>
      <c r="N67" s="32"/>
      <c r="O67" s="32"/>
      <c r="P67" s="32"/>
      <c r="Q67" s="32"/>
      <c r="R67" s="32"/>
      <c r="S67" s="32"/>
    </row>
    <row r="68" spans="1:19" s="107" customFormat="1" ht="25.5">
      <c r="A68" s="129"/>
      <c r="B68" s="128" t="s">
        <v>60</v>
      </c>
      <c r="C68" s="15" t="s">
        <v>111</v>
      </c>
      <c r="D68" s="13">
        <v>20</v>
      </c>
      <c r="E68" s="14" t="s">
        <v>15</v>
      </c>
      <c r="F68" s="121">
        <f>TRUNC(I68/(1+$K$4),2)</f>
        <v>0</v>
      </c>
      <c r="G68" s="17">
        <f t="shared" si="7"/>
        <v>0</v>
      </c>
      <c r="H68" s="121">
        <f t="shared" si="8"/>
        <v>0</v>
      </c>
      <c r="I68" s="3"/>
      <c r="J68" s="3"/>
      <c r="K68" s="98">
        <f t="shared" si="9"/>
        <v>0</v>
      </c>
      <c r="L68" s="32"/>
      <c r="M68" s="32"/>
      <c r="N68" s="32"/>
      <c r="O68" s="32"/>
      <c r="P68" s="32"/>
      <c r="Q68" s="32"/>
      <c r="R68" s="32"/>
      <c r="S68" s="32"/>
    </row>
    <row r="69" spans="1:19" s="107" customFormat="1" ht="12" customHeight="1">
      <c r="A69" s="129"/>
      <c r="B69" s="128" t="s">
        <v>61</v>
      </c>
      <c r="C69" s="130" t="s">
        <v>62</v>
      </c>
      <c r="D69" s="13">
        <v>60</v>
      </c>
      <c r="E69" s="11" t="s">
        <v>43</v>
      </c>
      <c r="F69" s="121">
        <f>TRUNC(I69/(1+$K$4),2)</f>
        <v>0</v>
      </c>
      <c r="G69" s="17">
        <f t="shared" si="7"/>
        <v>0</v>
      </c>
      <c r="H69" s="121">
        <f t="shared" si="8"/>
        <v>0</v>
      </c>
      <c r="I69" s="3"/>
      <c r="J69" s="3"/>
      <c r="K69" s="98">
        <f t="shared" si="9"/>
        <v>0</v>
      </c>
      <c r="L69" s="32"/>
      <c r="M69" s="32"/>
      <c r="N69" s="32"/>
      <c r="O69" s="32"/>
      <c r="P69" s="32"/>
      <c r="Q69" s="32"/>
      <c r="R69" s="32"/>
      <c r="S69" s="32"/>
    </row>
    <row r="70" spans="1:19" s="107" customFormat="1" ht="12" customHeight="1">
      <c r="A70" s="129"/>
      <c r="B70" s="128" t="s">
        <v>63</v>
      </c>
      <c r="C70" s="130" t="s">
        <v>64</v>
      </c>
      <c r="D70" s="13">
        <v>2</v>
      </c>
      <c r="E70" s="14" t="s">
        <v>26</v>
      </c>
      <c r="F70" s="23" t="s">
        <v>99</v>
      </c>
      <c r="G70" s="17">
        <f t="shared" si="7"/>
        <v>0</v>
      </c>
      <c r="H70" s="121">
        <f t="shared" si="8"/>
        <v>0</v>
      </c>
      <c r="I70" s="23" t="s">
        <v>53</v>
      </c>
      <c r="J70" s="3"/>
      <c r="K70" s="98">
        <f t="shared" si="9"/>
        <v>0</v>
      </c>
      <c r="L70" s="32"/>
      <c r="M70" s="32"/>
      <c r="N70" s="32"/>
      <c r="O70" s="32"/>
      <c r="P70" s="32"/>
      <c r="Q70" s="32"/>
      <c r="R70" s="32"/>
      <c r="S70" s="32"/>
    </row>
    <row r="71" spans="1:19" s="107" customFormat="1" ht="12" customHeight="1">
      <c r="A71" s="129"/>
      <c r="B71" s="128" t="s">
        <v>65</v>
      </c>
      <c r="C71" s="130" t="s">
        <v>66</v>
      </c>
      <c r="D71" s="13">
        <v>2</v>
      </c>
      <c r="E71" s="14" t="s">
        <v>26</v>
      </c>
      <c r="F71" s="23" t="s">
        <v>99</v>
      </c>
      <c r="G71" s="17">
        <f t="shared" si="7"/>
        <v>0</v>
      </c>
      <c r="H71" s="121">
        <f t="shared" si="8"/>
        <v>0</v>
      </c>
      <c r="I71" s="23" t="s">
        <v>53</v>
      </c>
      <c r="J71" s="3"/>
      <c r="K71" s="98">
        <f t="shared" si="9"/>
        <v>0</v>
      </c>
      <c r="L71" s="32"/>
      <c r="M71" s="32"/>
      <c r="N71" s="32"/>
      <c r="O71" s="32"/>
      <c r="P71" s="32"/>
      <c r="Q71" s="32"/>
      <c r="R71" s="32"/>
      <c r="S71" s="32"/>
    </row>
    <row r="72" spans="1:19" s="107" customFormat="1" ht="12" customHeight="1">
      <c r="A72" s="129"/>
      <c r="B72" s="127">
        <v>3</v>
      </c>
      <c r="C72" s="131" t="s">
        <v>112</v>
      </c>
      <c r="D72" s="13"/>
      <c r="E72" s="14"/>
      <c r="F72" s="23"/>
      <c r="G72" s="17"/>
      <c r="H72" s="121"/>
      <c r="I72" s="23"/>
      <c r="J72" s="23"/>
      <c r="K72" s="98"/>
      <c r="L72" s="32"/>
      <c r="M72" s="32"/>
      <c r="N72" s="32"/>
      <c r="O72" s="32"/>
      <c r="P72" s="32"/>
      <c r="Q72" s="32"/>
      <c r="R72" s="32"/>
      <c r="S72" s="32"/>
    </row>
    <row r="73" spans="1:19" s="107" customFormat="1" ht="25.5">
      <c r="A73" s="132"/>
      <c r="B73" s="128" t="s">
        <v>67</v>
      </c>
      <c r="C73" s="15" t="s">
        <v>113</v>
      </c>
      <c r="D73" s="13">
        <v>340</v>
      </c>
      <c r="E73" s="11" t="s">
        <v>43</v>
      </c>
      <c r="F73" s="23">
        <f>TRUNC(I73/(1+$K$4),2)</f>
        <v>0</v>
      </c>
      <c r="G73" s="17">
        <f t="shared" si="7"/>
        <v>0</v>
      </c>
      <c r="H73" s="121">
        <f t="shared" si="8"/>
        <v>0</v>
      </c>
      <c r="I73" s="3"/>
      <c r="J73" s="3"/>
      <c r="K73" s="98">
        <f>SUM(I73:J73)*D73</f>
        <v>0</v>
      </c>
      <c r="L73" s="32"/>
      <c r="M73" s="32"/>
      <c r="N73" s="32"/>
      <c r="O73" s="32"/>
      <c r="P73" s="32"/>
      <c r="Q73" s="32"/>
      <c r="R73" s="32"/>
      <c r="S73" s="32"/>
    </row>
    <row r="74" spans="1:19" s="107" customFormat="1" ht="12" customHeight="1">
      <c r="A74" s="132"/>
      <c r="B74" s="127">
        <v>4</v>
      </c>
      <c r="C74" s="131" t="s">
        <v>114</v>
      </c>
      <c r="D74" s="13"/>
      <c r="E74" s="14"/>
      <c r="F74" s="23"/>
      <c r="G74" s="17"/>
      <c r="H74" s="121"/>
      <c r="I74" s="23"/>
      <c r="J74" s="23"/>
      <c r="K74" s="98"/>
      <c r="L74" s="32"/>
      <c r="M74" s="32"/>
      <c r="N74" s="32"/>
      <c r="O74" s="32"/>
      <c r="P74" s="32"/>
      <c r="Q74" s="32"/>
      <c r="R74" s="32"/>
      <c r="S74" s="32"/>
    </row>
    <row r="75" spans="1:19" s="107" customFormat="1" ht="51">
      <c r="A75" s="132"/>
      <c r="B75" s="128" t="s">
        <v>115</v>
      </c>
      <c r="C75" s="133" t="s">
        <v>423</v>
      </c>
      <c r="D75" s="13">
        <v>14</v>
      </c>
      <c r="E75" s="11" t="s">
        <v>43</v>
      </c>
      <c r="F75" s="23">
        <f>TRUNC(I75/(1+$K$4),2)</f>
        <v>0</v>
      </c>
      <c r="G75" s="17">
        <f t="shared" si="7"/>
        <v>0</v>
      </c>
      <c r="H75" s="121">
        <f t="shared" si="8"/>
        <v>0</v>
      </c>
      <c r="I75" s="3"/>
      <c r="J75" s="3"/>
      <c r="K75" s="98">
        <f>SUM(I75:J75)*D75</f>
        <v>0</v>
      </c>
      <c r="L75" s="32"/>
      <c r="M75" s="32"/>
      <c r="N75" s="32"/>
      <c r="O75" s="32"/>
      <c r="P75" s="32"/>
      <c r="Q75" s="32"/>
      <c r="R75" s="32"/>
      <c r="S75" s="32"/>
    </row>
    <row r="76" spans="1:19" s="107" customFormat="1" ht="12" customHeight="1">
      <c r="A76" s="132"/>
      <c r="B76" s="128" t="s">
        <v>116</v>
      </c>
      <c r="C76" s="130" t="s">
        <v>117</v>
      </c>
      <c r="D76" s="13">
        <v>11</v>
      </c>
      <c r="E76" s="11" t="s">
        <v>43</v>
      </c>
      <c r="F76" s="23">
        <f>TRUNC(I76/(1+$K$4),2)</f>
        <v>0</v>
      </c>
      <c r="G76" s="17">
        <f t="shared" si="7"/>
        <v>0</v>
      </c>
      <c r="H76" s="121">
        <f t="shared" si="8"/>
        <v>0</v>
      </c>
      <c r="I76" s="3"/>
      <c r="J76" s="3"/>
      <c r="K76" s="98">
        <f>SUM(I76:J76)*D76</f>
        <v>0</v>
      </c>
      <c r="L76" s="32"/>
      <c r="M76" s="32"/>
      <c r="N76" s="32"/>
      <c r="O76" s="32"/>
      <c r="P76" s="32"/>
      <c r="Q76" s="32"/>
      <c r="R76" s="32"/>
      <c r="S76" s="32"/>
    </row>
    <row r="77" spans="1:19" s="107" customFormat="1" ht="12" customHeight="1">
      <c r="A77" s="132"/>
      <c r="B77" s="127">
        <v>5</v>
      </c>
      <c r="C77" s="131" t="s">
        <v>118</v>
      </c>
      <c r="D77" s="13"/>
      <c r="E77" s="14"/>
      <c r="F77" s="23"/>
      <c r="G77" s="17"/>
      <c r="H77" s="121"/>
      <c r="I77" s="23"/>
      <c r="J77" s="23"/>
      <c r="K77" s="98"/>
      <c r="L77" s="32"/>
      <c r="M77" s="32"/>
      <c r="N77" s="32"/>
      <c r="O77" s="32"/>
      <c r="P77" s="32"/>
      <c r="Q77" s="32"/>
      <c r="R77" s="32"/>
      <c r="S77" s="32"/>
    </row>
    <row r="78" spans="1:19" s="107" customFormat="1" ht="12.75">
      <c r="A78" s="132"/>
      <c r="B78" s="128" t="s">
        <v>119</v>
      </c>
      <c r="C78" s="130" t="s">
        <v>120</v>
      </c>
      <c r="D78" s="13">
        <v>28</v>
      </c>
      <c r="E78" s="11" t="s">
        <v>43</v>
      </c>
      <c r="F78" s="23">
        <f>TRUNC(I78/(1+$K$4),2)</f>
        <v>0</v>
      </c>
      <c r="G78" s="17">
        <f t="shared" si="7"/>
        <v>0</v>
      </c>
      <c r="H78" s="121">
        <f t="shared" si="8"/>
        <v>0</v>
      </c>
      <c r="I78" s="3"/>
      <c r="J78" s="3"/>
      <c r="K78" s="98">
        <f>SUM(I78:J78)*D78</f>
        <v>0</v>
      </c>
      <c r="L78" s="32"/>
      <c r="M78" s="32"/>
      <c r="N78" s="32"/>
      <c r="O78" s="32"/>
      <c r="P78" s="32"/>
      <c r="Q78" s="32"/>
      <c r="R78" s="32"/>
      <c r="S78" s="32"/>
    </row>
    <row r="79" spans="1:19" s="107" customFormat="1" ht="25.5">
      <c r="A79" s="132"/>
      <c r="B79" s="128" t="s">
        <v>121</v>
      </c>
      <c r="C79" s="19" t="s">
        <v>351</v>
      </c>
      <c r="D79" s="13">
        <v>28</v>
      </c>
      <c r="E79" s="11" t="s">
        <v>43</v>
      </c>
      <c r="F79" s="23">
        <f>TRUNC(I79/(1+$K$4),2)</f>
        <v>0</v>
      </c>
      <c r="G79" s="17">
        <f>TRUNC(J79/(1+$K$4)/(1+$K$6),2)</f>
        <v>0</v>
      </c>
      <c r="H79" s="121">
        <f t="shared" si="8"/>
        <v>0</v>
      </c>
      <c r="I79" s="3"/>
      <c r="J79" s="3"/>
      <c r="K79" s="98">
        <f>SUM(I79:J79)*D79</f>
        <v>0</v>
      </c>
      <c r="L79" s="32"/>
      <c r="M79" s="32"/>
      <c r="N79" s="32"/>
      <c r="O79" s="32"/>
      <c r="P79" s="32"/>
      <c r="Q79" s="32"/>
      <c r="R79" s="32"/>
      <c r="S79" s="32"/>
    </row>
    <row r="80" spans="1:19" s="107" customFormat="1" ht="12" customHeight="1">
      <c r="A80" s="132"/>
      <c r="B80" s="128" t="s">
        <v>122</v>
      </c>
      <c r="C80" s="130" t="s">
        <v>123</v>
      </c>
      <c r="D80" s="13">
        <v>22</v>
      </c>
      <c r="E80" s="11" t="s">
        <v>43</v>
      </c>
      <c r="F80" s="23">
        <f>TRUNC(I80/(1+$K$4),2)</f>
        <v>0</v>
      </c>
      <c r="G80" s="17">
        <f>TRUNC(J80/(1+$K$4)/(1+$K$6),2)</f>
        <v>0</v>
      </c>
      <c r="H80" s="121">
        <f t="shared" si="8"/>
        <v>0</v>
      </c>
      <c r="I80" s="3"/>
      <c r="J80" s="3"/>
      <c r="K80" s="98">
        <f>SUM(I80:J80)*D80</f>
        <v>0</v>
      </c>
      <c r="L80" s="32"/>
      <c r="M80" s="32"/>
      <c r="N80" s="32"/>
      <c r="O80" s="32"/>
      <c r="P80" s="32"/>
      <c r="Q80" s="32"/>
      <c r="R80" s="32"/>
      <c r="S80" s="32"/>
    </row>
    <row r="81" spans="1:19" s="107" customFormat="1" ht="12" customHeight="1">
      <c r="A81" s="132"/>
      <c r="B81" s="127">
        <v>6</v>
      </c>
      <c r="C81" s="131" t="s">
        <v>124</v>
      </c>
      <c r="D81" s="13"/>
      <c r="E81" s="14"/>
      <c r="F81" s="23"/>
      <c r="G81" s="17"/>
      <c r="H81" s="121"/>
      <c r="I81" s="23"/>
      <c r="J81" s="23"/>
      <c r="K81" s="98"/>
      <c r="L81" s="32"/>
      <c r="M81" s="32"/>
      <c r="N81" s="32"/>
      <c r="O81" s="32"/>
      <c r="P81" s="32"/>
      <c r="Q81" s="32"/>
      <c r="R81" s="32"/>
      <c r="S81" s="32"/>
    </row>
    <row r="82" spans="1:19" s="107" customFormat="1" ht="12" customHeight="1">
      <c r="A82" s="132"/>
      <c r="B82" s="128" t="s">
        <v>125</v>
      </c>
      <c r="C82" s="130" t="s">
        <v>126</v>
      </c>
      <c r="D82" s="13"/>
      <c r="E82" s="14"/>
      <c r="F82" s="23"/>
      <c r="G82" s="17"/>
      <c r="H82" s="121"/>
      <c r="I82" s="23"/>
      <c r="J82" s="23"/>
      <c r="K82" s="98"/>
      <c r="L82" s="32"/>
      <c r="M82" s="32"/>
      <c r="N82" s="32"/>
      <c r="O82" s="32"/>
      <c r="P82" s="32"/>
      <c r="Q82" s="32"/>
      <c r="R82" s="32"/>
      <c r="S82" s="32"/>
    </row>
    <row r="83" spans="1:19" s="107" customFormat="1" ht="38.25">
      <c r="A83" s="132"/>
      <c r="B83" s="128" t="s">
        <v>127</v>
      </c>
      <c r="C83" s="130" t="s">
        <v>128</v>
      </c>
      <c r="D83" s="13">
        <v>1</v>
      </c>
      <c r="E83" s="14" t="s">
        <v>14</v>
      </c>
      <c r="F83" s="23">
        <f>TRUNC(I83/(1+$K$4),2)</f>
        <v>0</v>
      </c>
      <c r="G83" s="17">
        <f>TRUNC(J83/(1+$K$4)/(1+$K$6),2)</f>
        <v>0</v>
      </c>
      <c r="H83" s="121">
        <f t="shared" si="8"/>
        <v>0</v>
      </c>
      <c r="I83" s="3"/>
      <c r="J83" s="3"/>
      <c r="K83" s="98">
        <f aca="true" t="shared" si="10" ref="K83:K94">SUM(I83:J83)*D83</f>
        <v>0</v>
      </c>
      <c r="L83" s="32"/>
      <c r="M83" s="32"/>
      <c r="N83" s="32"/>
      <c r="O83" s="32"/>
      <c r="P83" s="32"/>
      <c r="Q83" s="32"/>
      <c r="R83" s="32"/>
      <c r="S83" s="32"/>
    </row>
    <row r="84" spans="1:19" s="107" customFormat="1" ht="38.25">
      <c r="A84" s="132"/>
      <c r="B84" s="128" t="s">
        <v>129</v>
      </c>
      <c r="C84" s="19" t="s">
        <v>130</v>
      </c>
      <c r="D84" s="13">
        <v>36</v>
      </c>
      <c r="E84" s="11" t="s">
        <v>43</v>
      </c>
      <c r="F84" s="23">
        <f aca="true" t="shared" si="11" ref="F84:F93">TRUNC(I84/(1+$K$4),2)</f>
        <v>0</v>
      </c>
      <c r="G84" s="17">
        <f aca="true" t="shared" si="12" ref="G84:G100">TRUNC(J84/(1+$K$4)/(1+$K$6),2)</f>
        <v>0</v>
      </c>
      <c r="H84" s="121">
        <f t="shared" si="8"/>
        <v>0</v>
      </c>
      <c r="I84" s="3"/>
      <c r="J84" s="3"/>
      <c r="K84" s="98">
        <f t="shared" si="10"/>
        <v>0</v>
      </c>
      <c r="L84" s="32"/>
      <c r="M84" s="32"/>
      <c r="N84" s="32"/>
      <c r="O84" s="32"/>
      <c r="P84" s="32"/>
      <c r="Q84" s="32"/>
      <c r="R84" s="32"/>
      <c r="S84" s="32"/>
    </row>
    <row r="85" spans="1:19" s="107" customFormat="1" ht="28.5" customHeight="1">
      <c r="A85" s="132"/>
      <c r="B85" s="128" t="s">
        <v>131</v>
      </c>
      <c r="C85" s="130" t="s">
        <v>132</v>
      </c>
      <c r="D85" s="13">
        <v>21</v>
      </c>
      <c r="E85" s="11" t="s">
        <v>43</v>
      </c>
      <c r="F85" s="23">
        <f t="shared" si="11"/>
        <v>0</v>
      </c>
      <c r="G85" s="17">
        <f t="shared" si="12"/>
        <v>0</v>
      </c>
      <c r="H85" s="121">
        <f t="shared" si="8"/>
        <v>0</v>
      </c>
      <c r="I85" s="3"/>
      <c r="J85" s="3"/>
      <c r="K85" s="98">
        <f t="shared" si="10"/>
        <v>0</v>
      </c>
      <c r="L85" s="32"/>
      <c r="M85" s="32"/>
      <c r="N85" s="32"/>
      <c r="O85" s="32"/>
      <c r="P85" s="32"/>
      <c r="Q85" s="32"/>
      <c r="R85" s="32"/>
      <c r="S85" s="32"/>
    </row>
    <row r="86" spans="1:19" s="107" customFormat="1" ht="51">
      <c r="A86" s="132"/>
      <c r="B86" s="128" t="s">
        <v>133</v>
      </c>
      <c r="C86" s="19" t="s">
        <v>135</v>
      </c>
      <c r="D86" s="13">
        <v>18</v>
      </c>
      <c r="E86" s="11" t="s">
        <v>43</v>
      </c>
      <c r="F86" s="23">
        <f t="shared" si="11"/>
        <v>0</v>
      </c>
      <c r="G86" s="17">
        <f t="shared" si="12"/>
        <v>0</v>
      </c>
      <c r="H86" s="121">
        <f t="shared" si="8"/>
        <v>0</v>
      </c>
      <c r="I86" s="3"/>
      <c r="J86" s="3"/>
      <c r="K86" s="98">
        <f t="shared" si="10"/>
        <v>0</v>
      </c>
      <c r="L86" s="32"/>
      <c r="M86" s="32"/>
      <c r="N86" s="32"/>
      <c r="O86" s="32"/>
      <c r="P86" s="32"/>
      <c r="Q86" s="32"/>
      <c r="R86" s="32"/>
      <c r="S86" s="32"/>
    </row>
    <row r="87" spans="1:19" s="107" customFormat="1" ht="12" customHeight="1">
      <c r="A87" s="132"/>
      <c r="B87" s="128" t="s">
        <v>134</v>
      </c>
      <c r="C87" s="130" t="s">
        <v>137</v>
      </c>
      <c r="D87" s="13">
        <v>4</v>
      </c>
      <c r="E87" s="14" t="s">
        <v>14</v>
      </c>
      <c r="F87" s="23">
        <f t="shared" si="11"/>
        <v>0</v>
      </c>
      <c r="G87" s="17">
        <f t="shared" si="12"/>
        <v>0</v>
      </c>
      <c r="H87" s="121">
        <f t="shared" si="8"/>
        <v>0</v>
      </c>
      <c r="I87" s="3"/>
      <c r="J87" s="3"/>
      <c r="K87" s="98">
        <f t="shared" si="10"/>
        <v>0</v>
      </c>
      <c r="L87" s="32"/>
      <c r="M87" s="32"/>
      <c r="N87" s="32"/>
      <c r="O87" s="32"/>
      <c r="P87" s="32"/>
      <c r="Q87" s="32"/>
      <c r="R87" s="32"/>
      <c r="S87" s="32"/>
    </row>
    <row r="88" spans="1:19" s="107" customFormat="1" ht="44.25" customHeight="1">
      <c r="A88" s="132"/>
      <c r="B88" s="128" t="s">
        <v>136</v>
      </c>
      <c r="C88" s="19" t="s">
        <v>139</v>
      </c>
      <c r="D88" s="13">
        <v>23.04</v>
      </c>
      <c r="E88" s="11" t="s">
        <v>43</v>
      </c>
      <c r="F88" s="23">
        <f t="shared" si="11"/>
        <v>0</v>
      </c>
      <c r="G88" s="17">
        <f t="shared" si="12"/>
        <v>0</v>
      </c>
      <c r="H88" s="121">
        <f t="shared" si="8"/>
        <v>0</v>
      </c>
      <c r="I88" s="3"/>
      <c r="J88" s="3"/>
      <c r="K88" s="98">
        <f t="shared" si="10"/>
        <v>0</v>
      </c>
      <c r="L88" s="32"/>
      <c r="M88" s="32"/>
      <c r="N88" s="32"/>
      <c r="O88" s="32"/>
      <c r="P88" s="32"/>
      <c r="Q88" s="32"/>
      <c r="R88" s="32"/>
      <c r="S88" s="32"/>
    </row>
    <row r="89" spans="1:19" s="107" customFormat="1" ht="25.5">
      <c r="A89" s="132"/>
      <c r="B89" s="128" t="s">
        <v>138</v>
      </c>
      <c r="C89" s="19" t="s">
        <v>141</v>
      </c>
      <c r="D89" s="13">
        <v>1</v>
      </c>
      <c r="E89" s="14" t="s">
        <v>14</v>
      </c>
      <c r="F89" s="23">
        <f t="shared" si="11"/>
        <v>0</v>
      </c>
      <c r="G89" s="17">
        <f t="shared" si="12"/>
        <v>0</v>
      </c>
      <c r="H89" s="121">
        <f t="shared" si="8"/>
        <v>0</v>
      </c>
      <c r="I89" s="3"/>
      <c r="J89" s="3"/>
      <c r="K89" s="98">
        <f t="shared" si="10"/>
        <v>0</v>
      </c>
      <c r="L89" s="32"/>
      <c r="M89" s="32"/>
      <c r="N89" s="32"/>
      <c r="O89" s="32"/>
      <c r="P89" s="32"/>
      <c r="Q89" s="32"/>
      <c r="R89" s="32"/>
      <c r="S89" s="32"/>
    </row>
    <row r="90" spans="1:19" s="107" customFormat="1" ht="12" customHeight="1">
      <c r="A90" s="132"/>
      <c r="B90" s="128" t="s">
        <v>140</v>
      </c>
      <c r="C90" s="130" t="s">
        <v>143</v>
      </c>
      <c r="D90" s="13">
        <v>23.04</v>
      </c>
      <c r="E90" s="11" t="s">
        <v>43</v>
      </c>
      <c r="F90" s="23">
        <f t="shared" si="11"/>
        <v>0</v>
      </c>
      <c r="G90" s="17">
        <f t="shared" si="12"/>
        <v>0</v>
      </c>
      <c r="H90" s="121">
        <f t="shared" si="8"/>
        <v>0</v>
      </c>
      <c r="I90" s="3"/>
      <c r="J90" s="3"/>
      <c r="K90" s="98">
        <f t="shared" si="10"/>
        <v>0</v>
      </c>
      <c r="L90" s="32"/>
      <c r="M90" s="32"/>
      <c r="N90" s="32"/>
      <c r="O90" s="32"/>
      <c r="P90" s="32"/>
      <c r="Q90" s="32"/>
      <c r="R90" s="32"/>
      <c r="S90" s="32"/>
    </row>
    <row r="91" spans="1:19" s="107" customFormat="1" ht="25.5">
      <c r="A91" s="132"/>
      <c r="B91" s="128" t="s">
        <v>142</v>
      </c>
      <c r="C91" s="19" t="s">
        <v>145</v>
      </c>
      <c r="D91" s="13">
        <v>7.02</v>
      </c>
      <c r="E91" s="11" t="s">
        <v>43</v>
      </c>
      <c r="F91" s="23">
        <f t="shared" si="11"/>
        <v>0</v>
      </c>
      <c r="G91" s="17">
        <f t="shared" si="12"/>
        <v>0</v>
      </c>
      <c r="H91" s="121">
        <f t="shared" si="8"/>
        <v>0</v>
      </c>
      <c r="I91" s="3"/>
      <c r="J91" s="3"/>
      <c r="K91" s="98">
        <f t="shared" si="10"/>
        <v>0</v>
      </c>
      <c r="L91" s="32"/>
      <c r="M91" s="32"/>
      <c r="N91" s="32"/>
      <c r="O91" s="32"/>
      <c r="P91" s="32"/>
      <c r="Q91" s="32"/>
      <c r="R91" s="32"/>
      <c r="S91" s="32"/>
    </row>
    <row r="92" spans="1:19" s="107" customFormat="1" ht="12" customHeight="1">
      <c r="A92" s="132"/>
      <c r="B92" s="128" t="s">
        <v>144</v>
      </c>
      <c r="C92" s="130" t="s">
        <v>147</v>
      </c>
      <c r="D92" s="13">
        <v>16.02</v>
      </c>
      <c r="E92" s="11" t="s">
        <v>43</v>
      </c>
      <c r="F92" s="23">
        <f t="shared" si="11"/>
        <v>0</v>
      </c>
      <c r="G92" s="17">
        <f t="shared" si="12"/>
        <v>0</v>
      </c>
      <c r="H92" s="121">
        <f t="shared" si="8"/>
        <v>0</v>
      </c>
      <c r="I92" s="3"/>
      <c r="J92" s="3"/>
      <c r="K92" s="98">
        <f t="shared" si="10"/>
        <v>0</v>
      </c>
      <c r="L92" s="32"/>
      <c r="M92" s="32"/>
      <c r="N92" s="32"/>
      <c r="O92" s="32"/>
      <c r="P92" s="32"/>
      <c r="Q92" s="32"/>
      <c r="R92" s="32"/>
      <c r="S92" s="32"/>
    </row>
    <row r="93" spans="1:19" s="107" customFormat="1" ht="45" customHeight="1">
      <c r="A93" s="132"/>
      <c r="B93" s="128" t="s">
        <v>146</v>
      </c>
      <c r="C93" s="19" t="s">
        <v>149</v>
      </c>
      <c r="D93" s="13">
        <v>1</v>
      </c>
      <c r="E93" s="14" t="s">
        <v>14</v>
      </c>
      <c r="F93" s="23">
        <f t="shared" si="11"/>
        <v>0</v>
      </c>
      <c r="G93" s="17">
        <f t="shared" si="12"/>
        <v>0</v>
      </c>
      <c r="H93" s="121">
        <f t="shared" si="8"/>
        <v>0</v>
      </c>
      <c r="I93" s="3"/>
      <c r="J93" s="3"/>
      <c r="K93" s="98">
        <f t="shared" si="10"/>
        <v>0</v>
      </c>
      <c r="L93" s="32"/>
      <c r="M93" s="32"/>
      <c r="N93" s="32"/>
      <c r="O93" s="32"/>
      <c r="P93" s="32"/>
      <c r="Q93" s="32"/>
      <c r="R93" s="32"/>
      <c r="S93" s="32"/>
    </row>
    <row r="94" spans="1:19" s="107" customFormat="1" ht="12.75">
      <c r="A94" s="132"/>
      <c r="B94" s="128" t="s">
        <v>148</v>
      </c>
      <c r="C94" s="130" t="s">
        <v>150</v>
      </c>
      <c r="D94" s="13">
        <v>1</v>
      </c>
      <c r="E94" s="14" t="s">
        <v>14</v>
      </c>
      <c r="F94" s="23" t="s">
        <v>99</v>
      </c>
      <c r="G94" s="17">
        <f t="shared" si="12"/>
        <v>0</v>
      </c>
      <c r="H94" s="121">
        <f t="shared" si="8"/>
        <v>0</v>
      </c>
      <c r="I94" s="23" t="s">
        <v>99</v>
      </c>
      <c r="J94" s="3"/>
      <c r="K94" s="98">
        <f t="shared" si="10"/>
        <v>0</v>
      </c>
      <c r="L94" s="32"/>
      <c r="M94" s="32"/>
      <c r="N94" s="32"/>
      <c r="O94" s="32"/>
      <c r="P94" s="32"/>
      <c r="Q94" s="32"/>
      <c r="R94" s="32"/>
      <c r="S94" s="32"/>
    </row>
    <row r="95" spans="1:19" s="107" customFormat="1" ht="12" customHeight="1">
      <c r="A95" s="132"/>
      <c r="B95" s="127">
        <v>7</v>
      </c>
      <c r="C95" s="131" t="s">
        <v>151</v>
      </c>
      <c r="D95" s="13"/>
      <c r="E95" s="14"/>
      <c r="F95" s="23"/>
      <c r="G95" s="17"/>
      <c r="H95" s="121"/>
      <c r="I95" s="23"/>
      <c r="J95" s="23"/>
      <c r="K95" s="98"/>
      <c r="L95" s="32"/>
      <c r="M95" s="32"/>
      <c r="N95" s="32"/>
      <c r="O95" s="32"/>
      <c r="P95" s="32"/>
      <c r="Q95" s="32"/>
      <c r="R95" s="32"/>
      <c r="S95" s="32"/>
    </row>
    <row r="96" spans="1:19" s="107" customFormat="1" ht="12" customHeight="1">
      <c r="A96" s="132"/>
      <c r="B96" s="128" t="s">
        <v>152</v>
      </c>
      <c r="C96" s="19" t="s">
        <v>520</v>
      </c>
      <c r="D96" s="13">
        <v>500</v>
      </c>
      <c r="E96" s="11" t="s">
        <v>43</v>
      </c>
      <c r="F96" s="23" t="s">
        <v>99</v>
      </c>
      <c r="G96" s="17">
        <f>TRUNC(J96/(1+$K$4)/(1+$K$6),2)</f>
        <v>0</v>
      </c>
      <c r="H96" s="121">
        <f>SUM(F96:G96)*D96</f>
        <v>0</v>
      </c>
      <c r="I96" s="23" t="s">
        <v>99</v>
      </c>
      <c r="J96" s="3"/>
      <c r="K96" s="98">
        <f aca="true" t="shared" si="13" ref="K96:K103">SUM(I96:J96)*D96</f>
        <v>0</v>
      </c>
      <c r="L96" s="32"/>
      <c r="M96" s="32"/>
      <c r="N96" s="32"/>
      <c r="O96" s="32"/>
      <c r="P96" s="32"/>
      <c r="Q96" s="32"/>
      <c r="R96" s="32"/>
      <c r="S96" s="32"/>
    </row>
    <row r="97" spans="1:19" s="107" customFormat="1" ht="12" customHeight="1">
      <c r="A97" s="132"/>
      <c r="B97" s="128" t="s">
        <v>154</v>
      </c>
      <c r="C97" s="19" t="s">
        <v>521</v>
      </c>
      <c r="D97" s="13">
        <v>440</v>
      </c>
      <c r="E97" s="11" t="s">
        <v>43</v>
      </c>
      <c r="F97" s="23" t="s">
        <v>99</v>
      </c>
      <c r="G97" s="17">
        <f>TRUNC(J97/(1+$K$4)/(1+$K$6),2)</f>
        <v>0</v>
      </c>
      <c r="H97" s="121">
        <f>SUM(F97:G97)*D97</f>
        <v>0</v>
      </c>
      <c r="I97" s="23" t="s">
        <v>99</v>
      </c>
      <c r="J97" s="3"/>
      <c r="K97" s="98">
        <f t="shared" si="13"/>
        <v>0</v>
      </c>
      <c r="L97" s="32"/>
      <c r="M97" s="32"/>
      <c r="N97" s="32"/>
      <c r="O97" s="32"/>
      <c r="P97" s="32"/>
      <c r="Q97" s="32"/>
      <c r="R97" s="32"/>
      <c r="S97" s="32"/>
    </row>
    <row r="98" spans="1:19" s="107" customFormat="1" ht="26.25" customHeight="1">
      <c r="A98" s="132"/>
      <c r="B98" s="128" t="s">
        <v>156</v>
      </c>
      <c r="C98" s="19" t="s">
        <v>522</v>
      </c>
      <c r="D98" s="13">
        <v>1</v>
      </c>
      <c r="E98" s="11" t="s">
        <v>35</v>
      </c>
      <c r="F98" s="23">
        <f aca="true" t="shared" si="14" ref="F98:F103">TRUNC(I98/(1+$K$4),2)</f>
        <v>0</v>
      </c>
      <c r="G98" s="17">
        <f>TRUNC(J98/(1+$K$4)/(1+$K$6),2)</f>
        <v>0</v>
      </c>
      <c r="H98" s="121">
        <f>SUM(F98:G98)*D98</f>
        <v>0</v>
      </c>
      <c r="I98" s="3"/>
      <c r="J98" s="3"/>
      <c r="K98" s="98">
        <f t="shared" si="13"/>
        <v>0</v>
      </c>
      <c r="L98" s="32"/>
      <c r="M98" s="32"/>
      <c r="N98" s="32"/>
      <c r="O98" s="32"/>
      <c r="P98" s="32"/>
      <c r="Q98" s="32"/>
      <c r="R98" s="32"/>
      <c r="S98" s="32"/>
    </row>
    <row r="99" spans="1:19" s="107" customFormat="1" ht="26.25" customHeight="1">
      <c r="A99" s="132"/>
      <c r="B99" s="128" t="s">
        <v>158</v>
      </c>
      <c r="C99" s="20" t="s">
        <v>519</v>
      </c>
      <c r="D99" s="13">
        <v>500</v>
      </c>
      <c r="E99" s="11" t="s">
        <v>43</v>
      </c>
      <c r="F99" s="23">
        <f t="shared" si="14"/>
        <v>0</v>
      </c>
      <c r="G99" s="17">
        <f>TRUNC(J99/(1+$K$4)/(1+$K$6),2)</f>
        <v>0</v>
      </c>
      <c r="H99" s="121">
        <f>SUM(F99:G99)*D99</f>
        <v>0</v>
      </c>
      <c r="I99" s="3"/>
      <c r="J99" s="3"/>
      <c r="K99" s="98">
        <f t="shared" si="13"/>
        <v>0</v>
      </c>
      <c r="L99" s="32"/>
      <c r="M99" s="32"/>
      <c r="N99" s="32"/>
      <c r="O99" s="32"/>
      <c r="P99" s="32"/>
      <c r="Q99" s="32"/>
      <c r="R99" s="32"/>
      <c r="S99" s="32"/>
    </row>
    <row r="100" spans="1:19" s="107" customFormat="1" ht="25.5">
      <c r="A100" s="132"/>
      <c r="B100" s="128" t="s">
        <v>331</v>
      </c>
      <c r="C100" s="19" t="s">
        <v>153</v>
      </c>
      <c r="D100" s="13">
        <v>440</v>
      </c>
      <c r="E100" s="11" t="s">
        <v>43</v>
      </c>
      <c r="F100" s="23">
        <f t="shared" si="14"/>
        <v>0</v>
      </c>
      <c r="G100" s="17">
        <f t="shared" si="12"/>
        <v>0</v>
      </c>
      <c r="H100" s="121">
        <f t="shared" si="8"/>
        <v>0</v>
      </c>
      <c r="I100" s="3"/>
      <c r="J100" s="3"/>
      <c r="K100" s="98">
        <f t="shared" si="13"/>
        <v>0</v>
      </c>
      <c r="L100" s="32"/>
      <c r="M100" s="32"/>
      <c r="N100" s="32"/>
      <c r="O100" s="32"/>
      <c r="P100" s="32"/>
      <c r="Q100" s="32"/>
      <c r="R100" s="32"/>
      <c r="S100" s="32"/>
    </row>
    <row r="101" spans="1:19" s="107" customFormat="1" ht="27.75" customHeight="1">
      <c r="A101" s="132"/>
      <c r="B101" s="128" t="s">
        <v>377</v>
      </c>
      <c r="C101" s="130" t="s">
        <v>155</v>
      </c>
      <c r="D101" s="13">
        <v>11</v>
      </c>
      <c r="E101" s="11" t="s">
        <v>43</v>
      </c>
      <c r="F101" s="23">
        <f t="shared" si="14"/>
        <v>0</v>
      </c>
      <c r="G101" s="17">
        <f>TRUNC(J101/(1+$K$4)/(1+$K$6),2)</f>
        <v>0</v>
      </c>
      <c r="H101" s="121">
        <f t="shared" si="8"/>
        <v>0</v>
      </c>
      <c r="I101" s="3"/>
      <c r="J101" s="3"/>
      <c r="K101" s="98">
        <f t="shared" si="13"/>
        <v>0</v>
      </c>
      <c r="L101" s="32"/>
      <c r="M101" s="32"/>
      <c r="N101" s="32"/>
      <c r="O101" s="32"/>
      <c r="P101" s="32"/>
      <c r="Q101" s="32"/>
      <c r="R101" s="32"/>
      <c r="S101" s="32"/>
    </row>
    <row r="102" spans="1:19" s="107" customFormat="1" ht="25.5">
      <c r="A102" s="132"/>
      <c r="B102" s="128" t="s">
        <v>378</v>
      </c>
      <c r="C102" s="130" t="s">
        <v>157</v>
      </c>
      <c r="D102" s="13">
        <v>28</v>
      </c>
      <c r="E102" s="11" t="s">
        <v>43</v>
      </c>
      <c r="F102" s="23">
        <f t="shared" si="14"/>
        <v>0</v>
      </c>
      <c r="G102" s="17">
        <f>TRUNC(J102/(1+$K$4)/(1+$K$6),2)</f>
        <v>0</v>
      </c>
      <c r="H102" s="121">
        <f t="shared" si="8"/>
        <v>0</v>
      </c>
      <c r="I102" s="3"/>
      <c r="J102" s="3"/>
      <c r="K102" s="134">
        <f t="shared" si="13"/>
        <v>0</v>
      </c>
      <c r="L102" s="32"/>
      <c r="M102" s="32"/>
      <c r="N102" s="32"/>
      <c r="O102" s="32"/>
      <c r="P102" s="32"/>
      <c r="Q102" s="32"/>
      <c r="R102" s="32"/>
      <c r="S102" s="32"/>
    </row>
    <row r="103" spans="1:19" s="107" customFormat="1" ht="16.5" customHeight="1">
      <c r="A103" s="132"/>
      <c r="B103" s="128" t="s">
        <v>379</v>
      </c>
      <c r="C103" s="130" t="s">
        <v>159</v>
      </c>
      <c r="D103" s="13">
        <v>150</v>
      </c>
      <c r="E103" s="11" t="s">
        <v>43</v>
      </c>
      <c r="F103" s="23">
        <f t="shared" si="14"/>
        <v>0</v>
      </c>
      <c r="G103" s="17">
        <f>TRUNC(J103/(1+$K$4)/(1+$K$6),2)</f>
        <v>0</v>
      </c>
      <c r="H103" s="121">
        <f t="shared" si="8"/>
        <v>0</v>
      </c>
      <c r="I103" s="3"/>
      <c r="J103" s="3"/>
      <c r="K103" s="134">
        <f t="shared" si="13"/>
        <v>0</v>
      </c>
      <c r="L103" s="32"/>
      <c r="M103" s="32"/>
      <c r="N103" s="32"/>
      <c r="O103" s="32"/>
      <c r="P103" s="32"/>
      <c r="Q103" s="32"/>
      <c r="R103" s="32"/>
      <c r="S103" s="32"/>
    </row>
    <row r="104" spans="1:19" s="107" customFormat="1" ht="12" customHeight="1">
      <c r="A104" s="132"/>
      <c r="B104" s="127">
        <v>8</v>
      </c>
      <c r="C104" s="131" t="s">
        <v>464</v>
      </c>
      <c r="D104" s="13"/>
      <c r="E104" s="14"/>
      <c r="F104" s="23"/>
      <c r="G104" s="17"/>
      <c r="H104" s="121"/>
      <c r="I104" s="23"/>
      <c r="J104" s="23"/>
      <c r="K104" s="134"/>
      <c r="L104" s="32"/>
      <c r="M104" s="32"/>
      <c r="N104" s="32"/>
      <c r="O104" s="32"/>
      <c r="P104" s="32"/>
      <c r="Q104" s="32"/>
      <c r="R104" s="32"/>
      <c r="S104" s="32"/>
    </row>
    <row r="105" spans="1:19" s="107" customFormat="1" ht="68.25" customHeight="1">
      <c r="A105" s="132"/>
      <c r="B105" s="135" t="s">
        <v>160</v>
      </c>
      <c r="C105" s="16" t="s">
        <v>517</v>
      </c>
      <c r="D105" s="136">
        <v>1</v>
      </c>
      <c r="E105" s="14" t="s">
        <v>161</v>
      </c>
      <c r="F105" s="23">
        <f>TRUNC(I105/(1+$K$4),2)</f>
        <v>0</v>
      </c>
      <c r="G105" s="17">
        <f>TRUNC(J105/(1+$K$4)/(1+$K$6),2)</f>
        <v>0</v>
      </c>
      <c r="H105" s="121">
        <f t="shared" si="8"/>
        <v>0</v>
      </c>
      <c r="I105" s="3"/>
      <c r="J105" s="3"/>
      <c r="K105" s="134">
        <f>SUM(I105:J105)*D105</f>
        <v>0</v>
      </c>
      <c r="L105" s="32"/>
      <c r="M105" s="32"/>
      <c r="N105" s="32"/>
      <c r="O105" s="32"/>
      <c r="P105" s="32"/>
      <c r="Q105" s="32"/>
      <c r="R105" s="32"/>
      <c r="S105" s="32"/>
    </row>
    <row r="106" spans="1:19" s="107" customFormat="1" ht="12" customHeight="1">
      <c r="A106" s="132"/>
      <c r="B106" s="127">
        <v>9</v>
      </c>
      <c r="C106" s="131" t="s">
        <v>169</v>
      </c>
      <c r="D106" s="136"/>
      <c r="E106" s="14"/>
      <c r="F106" s="23"/>
      <c r="G106" s="17"/>
      <c r="H106" s="121"/>
      <c r="I106" s="23"/>
      <c r="J106" s="23"/>
      <c r="K106" s="134"/>
      <c r="L106" s="32"/>
      <c r="M106" s="32"/>
      <c r="N106" s="32"/>
      <c r="O106" s="32"/>
      <c r="P106" s="32"/>
      <c r="Q106" s="32"/>
      <c r="R106" s="32"/>
      <c r="S106" s="32"/>
    </row>
    <row r="107" spans="1:19" s="107" customFormat="1" ht="12" customHeight="1">
      <c r="A107" s="132"/>
      <c r="B107" s="128" t="s">
        <v>170</v>
      </c>
      <c r="C107" s="130" t="s">
        <v>171</v>
      </c>
      <c r="D107" s="136"/>
      <c r="E107" s="14"/>
      <c r="F107" s="23"/>
      <c r="G107" s="17"/>
      <c r="H107" s="121"/>
      <c r="I107" s="23"/>
      <c r="J107" s="23"/>
      <c r="K107" s="134"/>
      <c r="L107" s="32"/>
      <c r="M107" s="32"/>
      <c r="N107" s="32"/>
      <c r="O107" s="32"/>
      <c r="P107" s="32"/>
      <c r="Q107" s="32"/>
      <c r="R107" s="32"/>
      <c r="S107" s="32"/>
    </row>
    <row r="108" spans="1:19" s="107" customFormat="1" ht="38.25">
      <c r="A108" s="132"/>
      <c r="B108" s="128" t="s">
        <v>172</v>
      </c>
      <c r="C108" s="15" t="s">
        <v>173</v>
      </c>
      <c r="D108" s="5"/>
      <c r="E108" s="6"/>
      <c r="F108" s="23"/>
      <c r="G108" s="17"/>
      <c r="H108" s="121"/>
      <c r="I108" s="7"/>
      <c r="J108" s="8"/>
      <c r="K108" s="134"/>
      <c r="L108" s="32"/>
      <c r="M108" s="32"/>
      <c r="N108" s="32"/>
      <c r="O108" s="32"/>
      <c r="P108" s="32"/>
      <c r="Q108" s="32"/>
      <c r="R108" s="32"/>
      <c r="S108" s="32"/>
    </row>
    <row r="109" spans="1:19" s="107" customFormat="1" ht="12" customHeight="1">
      <c r="A109" s="132"/>
      <c r="B109" s="128" t="s">
        <v>174</v>
      </c>
      <c r="C109" s="9" t="s">
        <v>175</v>
      </c>
      <c r="D109" s="10">
        <v>1</v>
      </c>
      <c r="E109" s="11" t="s">
        <v>14</v>
      </c>
      <c r="F109" s="23">
        <f>TRUNC(I109/(1+$K$4),2)</f>
        <v>0</v>
      </c>
      <c r="G109" s="17">
        <f>TRUNC(J109/(1+$K$4)/(1+$K$6),2)</f>
        <v>0</v>
      </c>
      <c r="H109" s="121">
        <f t="shared" si="8"/>
        <v>0</v>
      </c>
      <c r="I109" s="3"/>
      <c r="J109" s="3"/>
      <c r="K109" s="134">
        <f aca="true" t="shared" si="15" ref="K109:K117">SUM(I109:J109)*D109</f>
        <v>0</v>
      </c>
      <c r="L109" s="32"/>
      <c r="M109" s="32"/>
      <c r="N109" s="32"/>
      <c r="O109" s="32"/>
      <c r="P109" s="32"/>
      <c r="Q109" s="32"/>
      <c r="R109" s="32"/>
      <c r="S109" s="32"/>
    </row>
    <row r="110" spans="1:19" s="107" customFormat="1" ht="12" customHeight="1">
      <c r="A110" s="132"/>
      <c r="B110" s="128" t="s">
        <v>176</v>
      </c>
      <c r="C110" s="9" t="s">
        <v>177</v>
      </c>
      <c r="D110" s="10">
        <v>1</v>
      </c>
      <c r="E110" s="11" t="s">
        <v>14</v>
      </c>
      <c r="F110" s="23">
        <f aca="true" t="shared" si="16" ref="F110:F119">TRUNC(I110/(1+$K$4),2)</f>
        <v>0</v>
      </c>
      <c r="G110" s="17">
        <f aca="true" t="shared" si="17" ref="G110:G119">TRUNC(J110/(1+$K$4)/(1+$K$6),2)</f>
        <v>0</v>
      </c>
      <c r="H110" s="121">
        <f t="shared" si="8"/>
        <v>0</v>
      </c>
      <c r="I110" s="3"/>
      <c r="J110" s="3"/>
      <c r="K110" s="134">
        <f t="shared" si="15"/>
        <v>0</v>
      </c>
      <c r="L110" s="32"/>
      <c r="M110" s="32"/>
      <c r="N110" s="32"/>
      <c r="O110" s="32"/>
      <c r="P110" s="32"/>
      <c r="Q110" s="32"/>
      <c r="R110" s="32"/>
      <c r="S110" s="32"/>
    </row>
    <row r="111" spans="1:19" s="107" customFormat="1" ht="12" customHeight="1">
      <c r="A111" s="132"/>
      <c r="B111" s="128" t="s">
        <v>178</v>
      </c>
      <c r="C111" s="9" t="s">
        <v>179</v>
      </c>
      <c r="D111" s="10">
        <v>1</v>
      </c>
      <c r="E111" s="11" t="s">
        <v>14</v>
      </c>
      <c r="F111" s="23">
        <f t="shared" si="16"/>
        <v>0</v>
      </c>
      <c r="G111" s="17">
        <f t="shared" si="17"/>
        <v>0</v>
      </c>
      <c r="H111" s="121">
        <f t="shared" si="8"/>
        <v>0</v>
      </c>
      <c r="I111" s="3"/>
      <c r="J111" s="3"/>
      <c r="K111" s="134">
        <f t="shared" si="15"/>
        <v>0</v>
      </c>
      <c r="L111" s="32"/>
      <c r="M111" s="32"/>
      <c r="N111" s="32"/>
      <c r="O111" s="32"/>
      <c r="P111" s="32"/>
      <c r="Q111" s="32"/>
      <c r="R111" s="32"/>
      <c r="S111" s="32"/>
    </row>
    <row r="112" spans="1:19" s="107" customFormat="1" ht="12" customHeight="1">
      <c r="A112" s="132"/>
      <c r="B112" s="128" t="s">
        <v>180</v>
      </c>
      <c r="C112" s="9" t="s">
        <v>181</v>
      </c>
      <c r="D112" s="10">
        <v>1</v>
      </c>
      <c r="E112" s="11" t="s">
        <v>14</v>
      </c>
      <c r="F112" s="23">
        <f t="shared" si="16"/>
        <v>0</v>
      </c>
      <c r="G112" s="17">
        <f t="shared" si="17"/>
        <v>0</v>
      </c>
      <c r="H112" s="121">
        <f t="shared" si="8"/>
        <v>0</v>
      </c>
      <c r="I112" s="3"/>
      <c r="J112" s="3"/>
      <c r="K112" s="134">
        <f t="shared" si="15"/>
        <v>0</v>
      </c>
      <c r="L112" s="32"/>
      <c r="M112" s="32"/>
      <c r="N112" s="32"/>
      <c r="O112" s="32"/>
      <c r="P112" s="32"/>
      <c r="Q112" s="32"/>
      <c r="R112" s="32"/>
      <c r="S112" s="32"/>
    </row>
    <row r="113" spans="1:19" s="107" customFormat="1" ht="12" customHeight="1">
      <c r="A113" s="132"/>
      <c r="B113" s="128" t="s">
        <v>182</v>
      </c>
      <c r="C113" s="9" t="s">
        <v>183</v>
      </c>
      <c r="D113" s="10">
        <v>1</v>
      </c>
      <c r="E113" s="11" t="s">
        <v>14</v>
      </c>
      <c r="F113" s="23">
        <f t="shared" si="16"/>
        <v>0</v>
      </c>
      <c r="G113" s="17">
        <f t="shared" si="17"/>
        <v>0</v>
      </c>
      <c r="H113" s="121">
        <f t="shared" si="8"/>
        <v>0</v>
      </c>
      <c r="I113" s="3"/>
      <c r="J113" s="3"/>
      <c r="K113" s="134">
        <f t="shared" si="15"/>
        <v>0</v>
      </c>
      <c r="L113" s="32"/>
      <c r="M113" s="32"/>
      <c r="N113" s="32"/>
      <c r="O113" s="32"/>
      <c r="P113" s="32"/>
      <c r="Q113" s="32"/>
      <c r="R113" s="32"/>
      <c r="S113" s="32"/>
    </row>
    <row r="114" spans="1:19" s="107" customFormat="1" ht="12" customHeight="1">
      <c r="A114" s="132"/>
      <c r="B114" s="128" t="s">
        <v>184</v>
      </c>
      <c r="C114" s="9" t="s">
        <v>185</v>
      </c>
      <c r="D114" s="10">
        <v>1</v>
      </c>
      <c r="E114" s="11" t="s">
        <v>14</v>
      </c>
      <c r="F114" s="23">
        <f t="shared" si="16"/>
        <v>0</v>
      </c>
      <c r="G114" s="17">
        <f t="shared" si="17"/>
        <v>0</v>
      </c>
      <c r="H114" s="121">
        <f t="shared" si="8"/>
        <v>0</v>
      </c>
      <c r="I114" s="3"/>
      <c r="J114" s="3"/>
      <c r="K114" s="134">
        <f t="shared" si="15"/>
        <v>0</v>
      </c>
      <c r="L114" s="32"/>
      <c r="M114" s="32"/>
      <c r="N114" s="32"/>
      <c r="O114" s="32"/>
      <c r="P114" s="32"/>
      <c r="Q114" s="32"/>
      <c r="R114" s="32"/>
      <c r="S114" s="32"/>
    </row>
    <row r="115" spans="1:19" s="107" customFormat="1" ht="12" customHeight="1">
      <c r="A115" s="132"/>
      <c r="B115" s="128" t="s">
        <v>186</v>
      </c>
      <c r="C115" s="9" t="s">
        <v>187</v>
      </c>
      <c r="D115" s="10">
        <v>1</v>
      </c>
      <c r="E115" s="11" t="s">
        <v>14</v>
      </c>
      <c r="F115" s="23">
        <f t="shared" si="16"/>
        <v>0</v>
      </c>
      <c r="G115" s="17">
        <f t="shared" si="17"/>
        <v>0</v>
      </c>
      <c r="H115" s="121">
        <f t="shared" si="8"/>
        <v>0</v>
      </c>
      <c r="I115" s="3"/>
      <c r="J115" s="3"/>
      <c r="K115" s="134">
        <f t="shared" si="15"/>
        <v>0</v>
      </c>
      <c r="L115" s="32"/>
      <c r="M115" s="32"/>
      <c r="N115" s="32"/>
      <c r="O115" s="32"/>
      <c r="P115" s="32"/>
      <c r="Q115" s="32"/>
      <c r="R115" s="32"/>
      <c r="S115" s="32"/>
    </row>
    <row r="116" spans="1:19" s="107" customFormat="1" ht="12" customHeight="1">
      <c r="A116" s="132"/>
      <c r="B116" s="128" t="s">
        <v>188</v>
      </c>
      <c r="C116" s="9" t="s">
        <v>189</v>
      </c>
      <c r="D116" s="10">
        <v>1</v>
      </c>
      <c r="E116" s="11" t="s">
        <v>14</v>
      </c>
      <c r="F116" s="23">
        <f t="shared" si="16"/>
        <v>0</v>
      </c>
      <c r="G116" s="17">
        <f t="shared" si="17"/>
        <v>0</v>
      </c>
      <c r="H116" s="121">
        <f t="shared" si="8"/>
        <v>0</v>
      </c>
      <c r="I116" s="3"/>
      <c r="J116" s="3"/>
      <c r="K116" s="134">
        <f t="shared" si="15"/>
        <v>0</v>
      </c>
      <c r="L116" s="32"/>
      <c r="M116" s="32"/>
      <c r="N116" s="32"/>
      <c r="O116" s="32"/>
      <c r="P116" s="32"/>
      <c r="Q116" s="32"/>
      <c r="R116" s="32"/>
      <c r="S116" s="32"/>
    </row>
    <row r="117" spans="1:19" s="107" customFormat="1" ht="12" customHeight="1">
      <c r="A117" s="132"/>
      <c r="B117" s="128" t="s">
        <v>190</v>
      </c>
      <c r="C117" s="9" t="s">
        <v>191</v>
      </c>
      <c r="D117" s="10">
        <v>1</v>
      </c>
      <c r="E117" s="11" t="s">
        <v>14</v>
      </c>
      <c r="F117" s="23">
        <f t="shared" si="16"/>
        <v>0</v>
      </c>
      <c r="G117" s="17">
        <f t="shared" si="17"/>
        <v>0</v>
      </c>
      <c r="H117" s="121">
        <f t="shared" si="8"/>
        <v>0</v>
      </c>
      <c r="I117" s="3"/>
      <c r="J117" s="3"/>
      <c r="K117" s="134">
        <f t="shared" si="15"/>
        <v>0</v>
      </c>
      <c r="L117" s="32"/>
      <c r="M117" s="32"/>
      <c r="N117" s="32"/>
      <c r="O117" s="32"/>
      <c r="P117" s="32"/>
      <c r="Q117" s="32"/>
      <c r="R117" s="32"/>
      <c r="S117" s="32"/>
    </row>
    <row r="118" spans="1:19" s="107" customFormat="1" ht="12" customHeight="1">
      <c r="A118" s="132"/>
      <c r="B118" s="128" t="s">
        <v>192</v>
      </c>
      <c r="C118" s="12" t="s">
        <v>193</v>
      </c>
      <c r="D118" s="13"/>
      <c r="E118" s="14"/>
      <c r="F118" s="23"/>
      <c r="G118" s="17"/>
      <c r="H118" s="121"/>
      <c r="I118" s="121"/>
      <c r="J118" s="121"/>
      <c r="K118" s="134"/>
      <c r="L118" s="32"/>
      <c r="M118" s="32"/>
      <c r="N118" s="32"/>
      <c r="O118" s="32"/>
      <c r="P118" s="32"/>
      <c r="Q118" s="32"/>
      <c r="R118" s="32"/>
      <c r="S118" s="32"/>
    </row>
    <row r="119" spans="1:19" s="107" customFormat="1" ht="12" customHeight="1">
      <c r="A119" s="132"/>
      <c r="B119" s="128" t="s">
        <v>194</v>
      </c>
      <c r="C119" s="12" t="s">
        <v>195</v>
      </c>
      <c r="D119" s="13">
        <v>1</v>
      </c>
      <c r="E119" s="11" t="s">
        <v>14</v>
      </c>
      <c r="F119" s="23">
        <f t="shared" si="16"/>
        <v>0</v>
      </c>
      <c r="G119" s="17">
        <f t="shared" si="17"/>
        <v>0</v>
      </c>
      <c r="H119" s="121">
        <f t="shared" si="8"/>
        <v>0</v>
      </c>
      <c r="I119" s="228"/>
      <c r="J119" s="228"/>
      <c r="K119" s="134">
        <f>SUM(I119:J119)*D119</f>
        <v>0</v>
      </c>
      <c r="L119" s="32"/>
      <c r="M119" s="32"/>
      <c r="N119" s="32"/>
      <c r="O119" s="32"/>
      <c r="P119" s="32"/>
      <c r="Q119" s="32"/>
      <c r="R119" s="32"/>
      <c r="S119" s="32"/>
    </row>
    <row r="120" spans="1:19" s="107" customFormat="1" ht="25.5">
      <c r="A120" s="132"/>
      <c r="B120" s="128" t="s">
        <v>196</v>
      </c>
      <c r="C120" s="15" t="s">
        <v>489</v>
      </c>
      <c r="D120" s="136">
        <v>4</v>
      </c>
      <c r="E120" s="11" t="s">
        <v>14</v>
      </c>
      <c r="F120" s="23">
        <f>TRUNC(I120/(1+$K$4),2)</f>
        <v>0</v>
      </c>
      <c r="G120" s="17">
        <f>TRUNC(J120/(1+$K$4)/(1+$K$6),2)</f>
        <v>0</v>
      </c>
      <c r="H120" s="121">
        <f t="shared" si="8"/>
        <v>0</v>
      </c>
      <c r="I120" s="3"/>
      <c r="J120" s="3"/>
      <c r="K120" s="134">
        <f>SUM(I120:J120)*D120</f>
        <v>0</v>
      </c>
      <c r="L120" s="32"/>
      <c r="M120" s="32"/>
      <c r="N120" s="32"/>
      <c r="O120" s="32"/>
      <c r="P120" s="32"/>
      <c r="Q120" s="32"/>
      <c r="R120" s="32"/>
      <c r="S120" s="32"/>
    </row>
    <row r="121" spans="1:19" s="107" customFormat="1" ht="38.25">
      <c r="A121" s="132"/>
      <c r="B121" s="128" t="s">
        <v>197</v>
      </c>
      <c r="C121" s="15" t="s">
        <v>512</v>
      </c>
      <c r="D121" s="136">
        <v>2</v>
      </c>
      <c r="E121" s="11" t="s">
        <v>14</v>
      </c>
      <c r="F121" s="23">
        <f>TRUNC(I121/(1+$K$4),2)</f>
        <v>0</v>
      </c>
      <c r="G121" s="23" t="s">
        <v>99</v>
      </c>
      <c r="H121" s="121">
        <f t="shared" si="8"/>
        <v>0</v>
      </c>
      <c r="I121" s="3"/>
      <c r="J121" s="23" t="s">
        <v>99</v>
      </c>
      <c r="K121" s="134">
        <f>SUM(I121:J121)*D121</f>
        <v>0</v>
      </c>
      <c r="L121" s="32"/>
      <c r="M121" s="32"/>
      <c r="N121" s="32"/>
      <c r="O121" s="32"/>
      <c r="P121" s="32"/>
      <c r="Q121" s="32"/>
      <c r="R121" s="32"/>
      <c r="S121" s="32"/>
    </row>
    <row r="122" spans="1:19" s="107" customFormat="1" ht="38.25">
      <c r="A122" s="132"/>
      <c r="B122" s="128" t="s">
        <v>490</v>
      </c>
      <c r="C122" s="15" t="s">
        <v>513</v>
      </c>
      <c r="D122" s="136">
        <v>1</v>
      </c>
      <c r="E122" s="11" t="s">
        <v>14</v>
      </c>
      <c r="F122" s="23">
        <f>TRUNC(I122/(1+$K$4),2)</f>
        <v>0</v>
      </c>
      <c r="G122" s="23" t="s">
        <v>99</v>
      </c>
      <c r="H122" s="121">
        <f t="shared" si="8"/>
        <v>0</v>
      </c>
      <c r="I122" s="3"/>
      <c r="J122" s="23" t="s">
        <v>99</v>
      </c>
      <c r="K122" s="134">
        <f>SUM(I122:J122)*D122</f>
        <v>0</v>
      </c>
      <c r="L122" s="32"/>
      <c r="M122" s="32"/>
      <c r="N122" s="32"/>
      <c r="O122" s="32"/>
      <c r="P122" s="32"/>
      <c r="Q122" s="32"/>
      <c r="R122" s="32"/>
      <c r="S122" s="32"/>
    </row>
    <row r="123" spans="1:19" s="107" customFormat="1" ht="12" customHeight="1">
      <c r="A123" s="132"/>
      <c r="B123" s="128" t="s">
        <v>198</v>
      </c>
      <c r="C123" s="15" t="s">
        <v>199</v>
      </c>
      <c r="D123" s="136"/>
      <c r="E123" s="14"/>
      <c r="F123" s="23"/>
      <c r="G123" s="23">
        <f>TRUNC(J123/(1+$K$4)/(1+$K$6),2)</f>
        <v>0</v>
      </c>
      <c r="H123" s="121"/>
      <c r="I123" s="23"/>
      <c r="J123" s="23"/>
      <c r="K123" s="134"/>
      <c r="L123" s="32"/>
      <c r="M123" s="32"/>
      <c r="N123" s="32"/>
      <c r="O123" s="32"/>
      <c r="P123" s="32"/>
      <c r="Q123" s="32"/>
      <c r="R123" s="32"/>
      <c r="S123" s="32"/>
    </row>
    <row r="124" spans="1:19" s="107" customFormat="1" ht="25.5">
      <c r="A124" s="132"/>
      <c r="B124" s="128" t="s">
        <v>200</v>
      </c>
      <c r="C124" s="15" t="s">
        <v>201</v>
      </c>
      <c r="D124" s="136">
        <v>1</v>
      </c>
      <c r="E124" s="11" t="s">
        <v>14</v>
      </c>
      <c r="F124" s="23">
        <f>TRUNC(I124/(1+$K$4),2)</f>
        <v>0</v>
      </c>
      <c r="G124" s="23">
        <f>TRUNC(J124/(1+$K$4)/(1+$K$6),2)</f>
        <v>0</v>
      </c>
      <c r="H124" s="121">
        <f t="shared" si="8"/>
        <v>0</v>
      </c>
      <c r="I124" s="3"/>
      <c r="J124" s="3"/>
      <c r="K124" s="134">
        <f>SUM(I124:J124)*D124</f>
        <v>0</v>
      </c>
      <c r="L124" s="32"/>
      <c r="M124" s="32"/>
      <c r="N124" s="32"/>
      <c r="O124" s="32"/>
      <c r="P124" s="32"/>
      <c r="Q124" s="32"/>
      <c r="R124" s="32"/>
      <c r="S124" s="32"/>
    </row>
    <row r="125" spans="1:19" s="107" customFormat="1" ht="12.75">
      <c r="A125" s="132"/>
      <c r="B125" s="127">
        <v>10</v>
      </c>
      <c r="C125" s="131" t="s">
        <v>428</v>
      </c>
      <c r="D125" s="136"/>
      <c r="E125" s="14"/>
      <c r="F125" s="23"/>
      <c r="G125" s="23"/>
      <c r="H125" s="121"/>
      <c r="I125" s="23"/>
      <c r="J125" s="23"/>
      <c r="K125" s="134"/>
      <c r="L125" s="32"/>
      <c r="M125" s="32"/>
      <c r="N125" s="32"/>
      <c r="O125" s="32"/>
      <c r="P125" s="32"/>
      <c r="Q125" s="32"/>
      <c r="R125" s="32"/>
      <c r="S125" s="32"/>
    </row>
    <row r="126" spans="1:19" s="107" customFormat="1" ht="12.75">
      <c r="A126" s="132"/>
      <c r="B126" s="128" t="s">
        <v>203</v>
      </c>
      <c r="C126" s="19" t="s">
        <v>468</v>
      </c>
      <c r="D126" s="10"/>
      <c r="E126" s="11"/>
      <c r="F126" s="23"/>
      <c r="G126" s="23"/>
      <c r="H126" s="121"/>
      <c r="I126" s="23"/>
      <c r="J126" s="23"/>
      <c r="K126" s="134"/>
      <c r="L126" s="32"/>
      <c r="M126" s="32"/>
      <c r="N126" s="32"/>
      <c r="O126" s="32"/>
      <c r="P126" s="32"/>
      <c r="Q126" s="32"/>
      <c r="R126" s="32"/>
      <c r="S126" s="32"/>
    </row>
    <row r="127" spans="1:19" s="107" customFormat="1" ht="12.75">
      <c r="A127" s="132"/>
      <c r="B127" s="128" t="s">
        <v>470</v>
      </c>
      <c r="C127" s="19" t="s">
        <v>469</v>
      </c>
      <c r="D127" s="10">
        <v>242</v>
      </c>
      <c r="E127" s="11" t="s">
        <v>43</v>
      </c>
      <c r="F127" s="23" t="s">
        <v>99</v>
      </c>
      <c r="G127" s="23">
        <f>TRUNC(J127/(1+$K$4)/(1+$K$6),2)</f>
        <v>0</v>
      </c>
      <c r="H127" s="121">
        <f t="shared" si="8"/>
        <v>0</v>
      </c>
      <c r="I127" s="23" t="s">
        <v>99</v>
      </c>
      <c r="J127" s="3"/>
      <c r="K127" s="134">
        <f aca="true" t="shared" si="18" ref="K127:K134">SUM(I127:J127)*D127</f>
        <v>0</v>
      </c>
      <c r="L127" s="32"/>
      <c r="M127" s="32"/>
      <c r="N127" s="32"/>
      <c r="O127" s="32"/>
      <c r="P127" s="32"/>
      <c r="Q127" s="32"/>
      <c r="R127" s="32"/>
      <c r="S127" s="32"/>
    </row>
    <row r="128" spans="1:19" s="107" customFormat="1" ht="12.75">
      <c r="A128" s="132"/>
      <c r="B128" s="128" t="s">
        <v>471</v>
      </c>
      <c r="C128" s="19" t="s">
        <v>473</v>
      </c>
      <c r="D128" s="10">
        <v>105</v>
      </c>
      <c r="E128" s="11" t="s">
        <v>43</v>
      </c>
      <c r="F128" s="23" t="s">
        <v>99</v>
      </c>
      <c r="G128" s="23">
        <f>TRUNC(J128/(1+$K$4)/(1+$K$6),2)</f>
        <v>0</v>
      </c>
      <c r="H128" s="121">
        <f t="shared" si="8"/>
        <v>0</v>
      </c>
      <c r="I128" s="23" t="s">
        <v>99</v>
      </c>
      <c r="J128" s="3"/>
      <c r="K128" s="134">
        <f t="shared" si="18"/>
        <v>0</v>
      </c>
      <c r="L128" s="32"/>
      <c r="M128" s="32"/>
      <c r="N128" s="32"/>
      <c r="O128" s="32"/>
      <c r="P128" s="32"/>
      <c r="Q128" s="32"/>
      <c r="R128" s="32"/>
      <c r="S128" s="32"/>
    </row>
    <row r="129" spans="1:19" s="107" customFormat="1" ht="51">
      <c r="A129" s="132"/>
      <c r="B129" s="128" t="s">
        <v>472</v>
      </c>
      <c r="C129" s="19" t="s">
        <v>481</v>
      </c>
      <c r="D129" s="10">
        <v>42</v>
      </c>
      <c r="E129" s="11" t="s">
        <v>43</v>
      </c>
      <c r="F129" s="23">
        <f>TRUNC(I129/(1+$K$4),2)</f>
        <v>0</v>
      </c>
      <c r="G129" s="23">
        <f>TRUNC(J129/(1+$K$4)/(1+$K$6),2)</f>
        <v>0</v>
      </c>
      <c r="H129" s="121">
        <f t="shared" si="8"/>
        <v>0</v>
      </c>
      <c r="I129" s="3"/>
      <c r="J129" s="3"/>
      <c r="K129" s="134">
        <f t="shared" si="18"/>
        <v>0</v>
      </c>
      <c r="L129" s="32"/>
      <c r="M129" s="32"/>
      <c r="N129" s="32"/>
      <c r="O129" s="32"/>
      <c r="P129" s="32"/>
      <c r="Q129" s="32"/>
      <c r="R129" s="32"/>
      <c r="S129" s="32"/>
    </row>
    <row r="130" spans="1:19" s="107" customFormat="1" ht="12.75">
      <c r="A130" s="132"/>
      <c r="B130" s="128" t="s">
        <v>211</v>
      </c>
      <c r="C130" s="19" t="s">
        <v>479</v>
      </c>
      <c r="D130" s="10"/>
      <c r="E130" s="11"/>
      <c r="F130" s="23"/>
      <c r="G130" s="23"/>
      <c r="H130" s="121"/>
      <c r="I130" s="23"/>
      <c r="J130" s="23"/>
      <c r="K130" s="134"/>
      <c r="L130" s="32"/>
      <c r="M130" s="32"/>
      <c r="N130" s="32"/>
      <c r="O130" s="32"/>
      <c r="P130" s="32"/>
      <c r="Q130" s="32"/>
      <c r="R130" s="32"/>
      <c r="S130" s="32"/>
    </row>
    <row r="131" spans="1:19" s="107" customFormat="1" ht="12.75">
      <c r="A131" s="132"/>
      <c r="B131" s="128" t="s">
        <v>474</v>
      </c>
      <c r="C131" s="19" t="s">
        <v>437</v>
      </c>
      <c r="D131" s="10">
        <v>275</v>
      </c>
      <c r="E131" s="11" t="s">
        <v>43</v>
      </c>
      <c r="F131" s="23">
        <f>TRUNC(I131/(1+$K$4),2)</f>
        <v>0</v>
      </c>
      <c r="G131" s="23">
        <f>TRUNC(J131/(1+$K$4)/(1+$K$6),2)</f>
        <v>0</v>
      </c>
      <c r="H131" s="121">
        <f aca="true" t="shared" si="19" ref="H131:H149">SUM(F131:G131)*D131</f>
        <v>0</v>
      </c>
      <c r="I131" s="3"/>
      <c r="J131" s="3"/>
      <c r="K131" s="134">
        <f t="shared" si="18"/>
        <v>0</v>
      </c>
      <c r="L131" s="32"/>
      <c r="M131" s="32"/>
      <c r="N131" s="32"/>
      <c r="O131" s="32"/>
      <c r="P131" s="32"/>
      <c r="Q131" s="32"/>
      <c r="R131" s="32"/>
      <c r="S131" s="32"/>
    </row>
    <row r="132" spans="1:19" s="107" customFormat="1" ht="39" customHeight="1">
      <c r="A132" s="132"/>
      <c r="B132" s="128" t="s">
        <v>475</v>
      </c>
      <c r="C132" s="20" t="s">
        <v>518</v>
      </c>
      <c r="D132" s="10">
        <v>275</v>
      </c>
      <c r="E132" s="11" t="s">
        <v>43</v>
      </c>
      <c r="F132" s="23">
        <f>TRUNC(I132/(1+$K$4),2)</f>
        <v>0</v>
      </c>
      <c r="G132" s="23">
        <f aca="true" t="shared" si="20" ref="G132:G149">TRUNC(J132/(1+$K$4)/(1+$K$6),2)</f>
        <v>0</v>
      </c>
      <c r="H132" s="121">
        <f t="shared" si="19"/>
        <v>0</v>
      </c>
      <c r="I132" s="3"/>
      <c r="J132" s="3"/>
      <c r="K132" s="134">
        <f t="shared" si="18"/>
        <v>0</v>
      </c>
      <c r="L132" s="32"/>
      <c r="M132" s="32"/>
      <c r="N132" s="32"/>
      <c r="O132" s="32"/>
      <c r="P132" s="32"/>
      <c r="Q132" s="32"/>
      <c r="R132" s="32"/>
      <c r="S132" s="32"/>
    </row>
    <row r="133" spans="1:19" s="107" customFormat="1" ht="12.75">
      <c r="A133" s="132"/>
      <c r="B133" s="128" t="s">
        <v>476</v>
      </c>
      <c r="C133" s="19" t="s">
        <v>478</v>
      </c>
      <c r="D133" s="10">
        <v>43</v>
      </c>
      <c r="E133" s="14" t="s">
        <v>15</v>
      </c>
      <c r="F133" s="23">
        <f>TRUNC(I133/(1+$K$4),2)</f>
        <v>0</v>
      </c>
      <c r="G133" s="23">
        <f t="shared" si="20"/>
        <v>0</v>
      </c>
      <c r="H133" s="121">
        <f t="shared" si="19"/>
        <v>0</v>
      </c>
      <c r="I133" s="3"/>
      <c r="J133" s="3"/>
      <c r="K133" s="134">
        <f t="shared" si="18"/>
        <v>0</v>
      </c>
      <c r="L133" s="32"/>
      <c r="M133" s="32"/>
      <c r="N133" s="32"/>
      <c r="O133" s="32"/>
      <c r="P133" s="32"/>
      <c r="Q133" s="32"/>
      <c r="R133" s="32"/>
      <c r="S133" s="32"/>
    </row>
    <row r="134" spans="1:19" s="107" customFormat="1" ht="12.75">
      <c r="A134" s="132"/>
      <c r="B134" s="128" t="s">
        <v>477</v>
      </c>
      <c r="C134" s="19" t="s">
        <v>480</v>
      </c>
      <c r="D134" s="10">
        <v>105</v>
      </c>
      <c r="E134" s="11" t="s">
        <v>43</v>
      </c>
      <c r="F134" s="23">
        <f>TRUNC(I134/(1+$K$4),2)</f>
        <v>0</v>
      </c>
      <c r="G134" s="23">
        <f t="shared" si="20"/>
        <v>0</v>
      </c>
      <c r="H134" s="121">
        <f t="shared" si="19"/>
        <v>0</v>
      </c>
      <c r="I134" s="3"/>
      <c r="J134" s="3"/>
      <c r="K134" s="134">
        <f t="shared" si="18"/>
        <v>0</v>
      </c>
      <c r="L134" s="32"/>
      <c r="M134" s="32"/>
      <c r="N134" s="32"/>
      <c r="O134" s="32"/>
      <c r="P134" s="32"/>
      <c r="Q134" s="32"/>
      <c r="R134" s="32"/>
      <c r="S134" s="32"/>
    </row>
    <row r="135" spans="1:19" s="107" customFormat="1" ht="12" customHeight="1">
      <c r="A135" s="132"/>
      <c r="B135" s="127">
        <v>11</v>
      </c>
      <c r="C135" s="131" t="s">
        <v>202</v>
      </c>
      <c r="D135" s="136"/>
      <c r="E135" s="14"/>
      <c r="F135" s="23"/>
      <c r="G135" s="23"/>
      <c r="H135" s="121"/>
      <c r="I135" s="23"/>
      <c r="J135" s="23"/>
      <c r="K135" s="134"/>
      <c r="L135" s="32"/>
      <c r="M135" s="32"/>
      <c r="N135" s="32"/>
      <c r="O135" s="32"/>
      <c r="P135" s="32"/>
      <c r="Q135" s="32"/>
      <c r="R135" s="32"/>
      <c r="S135" s="32"/>
    </row>
    <row r="136" spans="1:19" s="107" customFormat="1" ht="12" customHeight="1">
      <c r="A136" s="132"/>
      <c r="B136" s="128" t="s">
        <v>429</v>
      </c>
      <c r="C136" s="130" t="s">
        <v>204</v>
      </c>
      <c r="D136" s="136"/>
      <c r="E136" s="14"/>
      <c r="F136" s="23"/>
      <c r="G136" s="23"/>
      <c r="H136" s="121"/>
      <c r="I136" s="23"/>
      <c r="J136" s="23"/>
      <c r="K136" s="134"/>
      <c r="L136" s="32"/>
      <c r="M136" s="32"/>
      <c r="N136" s="32"/>
      <c r="O136" s="32"/>
      <c r="P136" s="32"/>
      <c r="Q136" s="32"/>
      <c r="R136" s="32"/>
      <c r="S136" s="32"/>
    </row>
    <row r="137" spans="1:19" s="107" customFormat="1" ht="12" customHeight="1">
      <c r="A137" s="132"/>
      <c r="B137" s="128" t="s">
        <v>430</v>
      </c>
      <c r="C137" s="130" t="s">
        <v>205</v>
      </c>
      <c r="D137" s="136">
        <v>21</v>
      </c>
      <c r="E137" s="11" t="s">
        <v>43</v>
      </c>
      <c r="F137" s="23" t="s">
        <v>99</v>
      </c>
      <c r="G137" s="23">
        <f t="shared" si="20"/>
        <v>0</v>
      </c>
      <c r="H137" s="121">
        <f t="shared" si="19"/>
        <v>0</v>
      </c>
      <c r="I137" s="23" t="s">
        <v>99</v>
      </c>
      <c r="J137" s="3"/>
      <c r="K137" s="134">
        <f aca="true" t="shared" si="21" ref="K137:K142">SUM(I137:J137)*D137</f>
        <v>0</v>
      </c>
      <c r="L137" s="32"/>
      <c r="M137" s="32"/>
      <c r="N137" s="32"/>
      <c r="O137" s="32"/>
      <c r="P137" s="32"/>
      <c r="Q137" s="32"/>
      <c r="R137" s="32"/>
      <c r="S137" s="32"/>
    </row>
    <row r="138" spans="1:19" s="107" customFormat="1" ht="12" customHeight="1">
      <c r="A138" s="132"/>
      <c r="B138" s="128" t="s">
        <v>431</v>
      </c>
      <c r="C138" s="130" t="s">
        <v>206</v>
      </c>
      <c r="D138" s="136">
        <v>52</v>
      </c>
      <c r="E138" s="11" t="s">
        <v>43</v>
      </c>
      <c r="F138" s="23" t="s">
        <v>99</v>
      </c>
      <c r="G138" s="23">
        <f t="shared" si="20"/>
        <v>0</v>
      </c>
      <c r="H138" s="121">
        <f t="shared" si="19"/>
        <v>0</v>
      </c>
      <c r="I138" s="23" t="s">
        <v>99</v>
      </c>
      <c r="J138" s="3"/>
      <c r="K138" s="134">
        <f t="shared" si="21"/>
        <v>0</v>
      </c>
      <c r="L138" s="32"/>
      <c r="M138" s="32"/>
      <c r="N138" s="32"/>
      <c r="O138" s="32"/>
      <c r="P138" s="32"/>
      <c r="Q138" s="32"/>
      <c r="R138" s="32"/>
      <c r="S138" s="32"/>
    </row>
    <row r="139" spans="1:19" s="107" customFormat="1" ht="12" customHeight="1">
      <c r="A139" s="132"/>
      <c r="B139" s="128" t="s">
        <v>432</v>
      </c>
      <c r="C139" s="130" t="s">
        <v>207</v>
      </c>
      <c r="D139" s="136">
        <v>20</v>
      </c>
      <c r="E139" s="11" t="s">
        <v>14</v>
      </c>
      <c r="F139" s="23" t="s">
        <v>99</v>
      </c>
      <c r="G139" s="23">
        <f t="shared" si="20"/>
        <v>0</v>
      </c>
      <c r="H139" s="121">
        <f t="shared" si="19"/>
        <v>0</v>
      </c>
      <c r="I139" s="23" t="s">
        <v>99</v>
      </c>
      <c r="J139" s="3"/>
      <c r="K139" s="134">
        <f t="shared" si="21"/>
        <v>0</v>
      </c>
      <c r="L139" s="32"/>
      <c r="M139" s="32"/>
      <c r="N139" s="32"/>
      <c r="O139" s="32"/>
      <c r="P139" s="32"/>
      <c r="Q139" s="32"/>
      <c r="R139" s="32"/>
      <c r="S139" s="32"/>
    </row>
    <row r="140" spans="1:19" s="107" customFormat="1" ht="38.25">
      <c r="A140" s="132"/>
      <c r="B140" s="128" t="s">
        <v>433</v>
      </c>
      <c r="C140" s="15" t="s">
        <v>208</v>
      </c>
      <c r="D140" s="136">
        <v>3</v>
      </c>
      <c r="E140" s="11" t="s">
        <v>43</v>
      </c>
      <c r="F140" s="23" t="s">
        <v>99</v>
      </c>
      <c r="G140" s="23">
        <f t="shared" si="20"/>
        <v>0</v>
      </c>
      <c r="H140" s="121">
        <f t="shared" si="19"/>
        <v>0</v>
      </c>
      <c r="I140" s="23" t="s">
        <v>99</v>
      </c>
      <c r="J140" s="3"/>
      <c r="K140" s="134">
        <f t="shared" si="21"/>
        <v>0</v>
      </c>
      <c r="L140" s="32"/>
      <c r="M140" s="32"/>
      <c r="N140" s="32"/>
      <c r="O140" s="32"/>
      <c r="P140" s="32"/>
      <c r="Q140" s="32"/>
      <c r="R140" s="32"/>
      <c r="S140" s="32"/>
    </row>
    <row r="141" spans="1:19" s="107" customFormat="1" ht="12" customHeight="1">
      <c r="A141" s="132"/>
      <c r="B141" s="128" t="s">
        <v>434</v>
      </c>
      <c r="C141" s="15" t="s">
        <v>209</v>
      </c>
      <c r="D141" s="136">
        <v>1</v>
      </c>
      <c r="E141" s="14" t="s">
        <v>14</v>
      </c>
      <c r="F141" s="23" t="s">
        <v>99</v>
      </c>
      <c r="G141" s="23">
        <f t="shared" si="20"/>
        <v>0</v>
      </c>
      <c r="H141" s="121">
        <f t="shared" si="19"/>
        <v>0</v>
      </c>
      <c r="I141" s="23" t="s">
        <v>99</v>
      </c>
      <c r="J141" s="3"/>
      <c r="K141" s="134">
        <f t="shared" si="21"/>
        <v>0</v>
      </c>
      <c r="L141" s="32"/>
      <c r="M141" s="32"/>
      <c r="N141" s="32"/>
      <c r="O141" s="32"/>
      <c r="P141" s="32"/>
      <c r="Q141" s="32"/>
      <c r="R141" s="32"/>
      <c r="S141" s="32"/>
    </row>
    <row r="142" spans="1:19" s="107" customFormat="1" ht="25.5">
      <c r="A142" s="132"/>
      <c r="B142" s="128" t="s">
        <v>435</v>
      </c>
      <c r="C142" s="15" t="s">
        <v>424</v>
      </c>
      <c r="D142" s="136">
        <v>1</v>
      </c>
      <c r="E142" s="14" t="s">
        <v>210</v>
      </c>
      <c r="F142" s="23" t="s">
        <v>99</v>
      </c>
      <c r="G142" s="23">
        <f t="shared" si="20"/>
        <v>0</v>
      </c>
      <c r="H142" s="121">
        <f t="shared" si="19"/>
        <v>0</v>
      </c>
      <c r="I142" s="23" t="s">
        <v>99</v>
      </c>
      <c r="J142" s="3"/>
      <c r="K142" s="134">
        <f t="shared" si="21"/>
        <v>0</v>
      </c>
      <c r="L142" s="32"/>
      <c r="M142" s="32"/>
      <c r="N142" s="32"/>
      <c r="O142" s="32"/>
      <c r="P142" s="32"/>
      <c r="Q142" s="32"/>
      <c r="R142" s="32"/>
      <c r="S142" s="32"/>
    </row>
    <row r="143" spans="1:19" s="107" customFormat="1" ht="12.75">
      <c r="A143" s="132"/>
      <c r="B143" s="128" t="s">
        <v>436</v>
      </c>
      <c r="C143" s="15" t="s">
        <v>479</v>
      </c>
      <c r="D143" s="136"/>
      <c r="E143" s="14"/>
      <c r="F143" s="23"/>
      <c r="G143" s="23"/>
      <c r="H143" s="121"/>
      <c r="I143" s="23"/>
      <c r="J143" s="23"/>
      <c r="K143" s="134"/>
      <c r="L143" s="32"/>
      <c r="M143" s="32"/>
      <c r="N143" s="32"/>
      <c r="O143" s="32"/>
      <c r="P143" s="32"/>
      <c r="Q143" s="32"/>
      <c r="R143" s="32"/>
      <c r="S143" s="32"/>
    </row>
    <row r="144" spans="1:19" s="107" customFormat="1" ht="12.75">
      <c r="A144" s="132"/>
      <c r="B144" s="128" t="s">
        <v>483</v>
      </c>
      <c r="C144" s="15" t="s">
        <v>482</v>
      </c>
      <c r="D144" s="136">
        <v>20</v>
      </c>
      <c r="E144" s="11" t="s">
        <v>14</v>
      </c>
      <c r="F144" s="23">
        <f aca="true" t="shared" si="22" ref="F144:F149">TRUNC(I144/(1+$K$4),2)</f>
        <v>0</v>
      </c>
      <c r="G144" s="23">
        <f t="shared" si="20"/>
        <v>0</v>
      </c>
      <c r="H144" s="121">
        <f t="shared" si="19"/>
        <v>0</v>
      </c>
      <c r="I144" s="3"/>
      <c r="J144" s="3"/>
      <c r="K144" s="134">
        <f aca="true" t="shared" si="23" ref="K144:K149">SUM(I144:J144)*D144</f>
        <v>0</v>
      </c>
      <c r="L144" s="32"/>
      <c r="M144" s="32"/>
      <c r="N144" s="32"/>
      <c r="O144" s="32"/>
      <c r="P144" s="32"/>
      <c r="Q144" s="32"/>
      <c r="R144" s="32"/>
      <c r="S144" s="32"/>
    </row>
    <row r="145" spans="1:19" s="107" customFormat="1" ht="12" customHeight="1">
      <c r="A145" s="132"/>
      <c r="B145" s="128" t="s">
        <v>484</v>
      </c>
      <c r="C145" s="15" t="s">
        <v>213</v>
      </c>
      <c r="D145" s="136">
        <v>12</v>
      </c>
      <c r="E145" s="11" t="s">
        <v>43</v>
      </c>
      <c r="F145" s="23">
        <f t="shared" si="22"/>
        <v>0</v>
      </c>
      <c r="G145" s="23">
        <f t="shared" si="20"/>
        <v>0</v>
      </c>
      <c r="H145" s="121">
        <f t="shared" si="19"/>
        <v>0</v>
      </c>
      <c r="I145" s="3"/>
      <c r="J145" s="3"/>
      <c r="K145" s="134">
        <f t="shared" si="23"/>
        <v>0</v>
      </c>
      <c r="L145" s="32"/>
      <c r="M145" s="32"/>
      <c r="N145" s="32"/>
      <c r="O145" s="32"/>
      <c r="P145" s="32"/>
      <c r="Q145" s="32"/>
      <c r="R145" s="32"/>
      <c r="S145" s="32"/>
    </row>
    <row r="146" spans="1:19" s="107" customFormat="1" ht="25.5">
      <c r="A146" s="132"/>
      <c r="B146" s="128" t="s">
        <v>485</v>
      </c>
      <c r="C146" s="15" t="s">
        <v>215</v>
      </c>
      <c r="D146" s="136">
        <v>6</v>
      </c>
      <c r="E146" s="11" t="s">
        <v>43</v>
      </c>
      <c r="F146" s="23">
        <f t="shared" si="22"/>
        <v>0</v>
      </c>
      <c r="G146" s="23">
        <f t="shared" si="20"/>
        <v>0</v>
      </c>
      <c r="H146" s="121">
        <f t="shared" si="19"/>
        <v>0</v>
      </c>
      <c r="I146" s="3"/>
      <c r="J146" s="3"/>
      <c r="K146" s="134">
        <f t="shared" si="23"/>
        <v>0</v>
      </c>
      <c r="L146" s="32"/>
      <c r="M146" s="32"/>
      <c r="N146" s="32"/>
      <c r="O146" s="32"/>
      <c r="P146" s="32"/>
      <c r="Q146" s="32"/>
      <c r="R146" s="32"/>
      <c r="S146" s="32"/>
    </row>
    <row r="147" spans="1:19" s="107" customFormat="1" ht="25.5">
      <c r="A147" s="132"/>
      <c r="B147" s="128" t="s">
        <v>486</v>
      </c>
      <c r="C147" s="15" t="s">
        <v>467</v>
      </c>
      <c r="D147" s="136">
        <v>2</v>
      </c>
      <c r="E147" s="11" t="s">
        <v>43</v>
      </c>
      <c r="F147" s="23">
        <f t="shared" si="22"/>
        <v>0</v>
      </c>
      <c r="G147" s="23">
        <f t="shared" si="20"/>
        <v>0</v>
      </c>
      <c r="H147" s="121">
        <f t="shared" si="19"/>
        <v>0</v>
      </c>
      <c r="I147" s="3"/>
      <c r="J147" s="3"/>
      <c r="K147" s="134">
        <f t="shared" si="23"/>
        <v>0</v>
      </c>
      <c r="L147" s="32"/>
      <c r="M147" s="32"/>
      <c r="N147" s="32"/>
      <c r="O147" s="32"/>
      <c r="P147" s="32"/>
      <c r="Q147" s="32"/>
      <c r="R147" s="32"/>
      <c r="S147" s="32"/>
    </row>
    <row r="148" spans="1:19" s="107" customFormat="1" ht="12" customHeight="1">
      <c r="A148" s="132"/>
      <c r="B148" s="128" t="s">
        <v>487</v>
      </c>
      <c r="C148" s="15" t="s">
        <v>218</v>
      </c>
      <c r="D148" s="136">
        <v>1</v>
      </c>
      <c r="E148" s="11" t="s">
        <v>14</v>
      </c>
      <c r="F148" s="23">
        <f t="shared" si="22"/>
        <v>0</v>
      </c>
      <c r="G148" s="23">
        <f t="shared" si="20"/>
        <v>0</v>
      </c>
      <c r="H148" s="121">
        <f t="shared" si="19"/>
        <v>0</v>
      </c>
      <c r="I148" s="3"/>
      <c r="J148" s="3"/>
      <c r="K148" s="134">
        <f t="shared" si="23"/>
        <v>0</v>
      </c>
      <c r="L148" s="32"/>
      <c r="M148" s="32"/>
      <c r="N148" s="32"/>
      <c r="O148" s="32"/>
      <c r="P148" s="32"/>
      <c r="Q148" s="32"/>
      <c r="R148" s="32"/>
      <c r="S148" s="32"/>
    </row>
    <row r="149" spans="1:19" s="107" customFormat="1" ht="51">
      <c r="A149" s="132"/>
      <c r="B149" s="128" t="s">
        <v>488</v>
      </c>
      <c r="C149" s="15" t="s">
        <v>220</v>
      </c>
      <c r="D149" s="136">
        <v>1</v>
      </c>
      <c r="E149" s="14" t="s">
        <v>35</v>
      </c>
      <c r="F149" s="23">
        <f t="shared" si="22"/>
        <v>0</v>
      </c>
      <c r="G149" s="23">
        <f t="shared" si="20"/>
        <v>0</v>
      </c>
      <c r="H149" s="121">
        <f t="shared" si="19"/>
        <v>0</v>
      </c>
      <c r="I149" s="3"/>
      <c r="J149" s="3"/>
      <c r="K149" s="134">
        <f t="shared" si="23"/>
        <v>0</v>
      </c>
      <c r="L149" s="32"/>
      <c r="M149" s="32"/>
      <c r="N149" s="32"/>
      <c r="O149" s="32"/>
      <c r="P149" s="32"/>
      <c r="Q149" s="32"/>
      <c r="R149" s="32"/>
      <c r="S149" s="32"/>
    </row>
    <row r="150" spans="1:19" s="107" customFormat="1" ht="12.75">
      <c r="A150" s="132"/>
      <c r="B150" s="128" t="s">
        <v>509</v>
      </c>
      <c r="C150" s="15" t="s">
        <v>507</v>
      </c>
      <c r="D150" s="136"/>
      <c r="E150" s="14"/>
      <c r="F150" s="23"/>
      <c r="G150" s="23"/>
      <c r="H150" s="121"/>
      <c r="I150" s="23"/>
      <c r="J150" s="23"/>
      <c r="K150" s="134"/>
      <c r="L150" s="32"/>
      <c r="M150" s="32"/>
      <c r="N150" s="137"/>
      <c r="O150" s="32"/>
      <c r="P150" s="32"/>
      <c r="Q150" s="32"/>
      <c r="R150" s="32"/>
      <c r="S150" s="32"/>
    </row>
    <row r="151" spans="1:19" s="107" customFormat="1" ht="12.75">
      <c r="A151" s="132"/>
      <c r="B151" s="128" t="s">
        <v>510</v>
      </c>
      <c r="C151" s="15" t="s">
        <v>508</v>
      </c>
      <c r="D151" s="136">
        <v>75</v>
      </c>
      <c r="E151" s="11" t="s">
        <v>43</v>
      </c>
      <c r="F151" s="23" t="s">
        <v>99</v>
      </c>
      <c r="G151" s="23">
        <f>TRUNC(J151/(1+$K$4)/(1+$K$6),2)</f>
        <v>0</v>
      </c>
      <c r="H151" s="121">
        <f>SUM(F151:G151)*D151</f>
        <v>0</v>
      </c>
      <c r="I151" s="23" t="s">
        <v>99</v>
      </c>
      <c r="J151" s="3"/>
      <c r="K151" s="134">
        <f>SUM(I151:J151)*D151</f>
        <v>0</v>
      </c>
      <c r="L151" s="32"/>
      <c r="M151" s="32"/>
      <c r="N151" s="32"/>
      <c r="O151" s="32"/>
      <c r="P151" s="32"/>
      <c r="Q151" s="32"/>
      <c r="R151" s="32"/>
      <c r="S151" s="32"/>
    </row>
    <row r="152" spans="1:19" s="107" customFormat="1" ht="12.75">
      <c r="A152" s="132"/>
      <c r="B152" s="128" t="s">
        <v>511</v>
      </c>
      <c r="C152" s="15" t="s">
        <v>508</v>
      </c>
      <c r="D152" s="136">
        <v>75</v>
      </c>
      <c r="E152" s="11" t="s">
        <v>43</v>
      </c>
      <c r="F152" s="23" t="s">
        <v>99</v>
      </c>
      <c r="G152" s="23">
        <f>TRUNC(J152/(1+$K$4)/(1+$K$6),2)</f>
        <v>0</v>
      </c>
      <c r="H152" s="121">
        <f>SUM(F152:G152)*D152</f>
        <v>0</v>
      </c>
      <c r="I152" s="23" t="s">
        <v>99</v>
      </c>
      <c r="J152" s="3"/>
      <c r="K152" s="134">
        <f>SUM(I152:J152)*D152</f>
        <v>0</v>
      </c>
      <c r="L152" s="32"/>
      <c r="M152" s="32"/>
      <c r="N152" s="32"/>
      <c r="O152" s="32"/>
      <c r="P152" s="32"/>
      <c r="Q152" s="32"/>
      <c r="R152" s="32"/>
      <c r="S152" s="32"/>
    </row>
    <row r="153" spans="1:19" s="107" customFormat="1" ht="12" customHeight="1">
      <c r="A153" s="138"/>
      <c r="B153" s="139"/>
      <c r="C153" s="140" t="s">
        <v>103</v>
      </c>
      <c r="D153" s="141"/>
      <c r="E153" s="142"/>
      <c r="F153" s="143">
        <f>SUMPRODUCT(D62:D149,F62:F149)</f>
        <v>0</v>
      </c>
      <c r="G153" s="143">
        <f>SUMPRODUCT(D62:D149,G62:G149)</f>
        <v>0</v>
      </c>
      <c r="H153" s="144">
        <f>SUM(H62:H149)</f>
        <v>0</v>
      </c>
      <c r="I153" s="145">
        <f>SUMPRODUCT(D62:D149,I62:I149)</f>
        <v>0</v>
      </c>
      <c r="J153" s="143">
        <f>SUMPRODUCT(D62:D149,J62:J149)</f>
        <v>0</v>
      </c>
      <c r="K153" s="146">
        <f>SUM(K62:K149)</f>
        <v>0</v>
      </c>
      <c r="L153" s="32"/>
      <c r="M153" s="32"/>
      <c r="N153" s="32"/>
      <c r="O153" s="32"/>
      <c r="P153" s="147"/>
      <c r="Q153" s="147"/>
      <c r="R153" s="147"/>
      <c r="S153" s="32"/>
    </row>
    <row r="154" spans="1:19" s="107" customFormat="1" ht="12" customHeight="1">
      <c r="A154" s="148"/>
      <c r="B154" s="149" t="s">
        <v>101</v>
      </c>
      <c r="C154" s="150" t="s">
        <v>69</v>
      </c>
      <c r="D154" s="151"/>
      <c r="E154" s="151"/>
      <c r="F154" s="152"/>
      <c r="G154" s="152"/>
      <c r="H154" s="152"/>
      <c r="I154" s="150"/>
      <c r="J154" s="150"/>
      <c r="K154" s="153"/>
      <c r="L154" s="32"/>
      <c r="M154" s="32"/>
      <c r="N154" s="32"/>
      <c r="O154" s="32"/>
      <c r="P154" s="32"/>
      <c r="Q154" s="32"/>
      <c r="R154" s="32"/>
      <c r="S154" s="32"/>
    </row>
    <row r="155" spans="1:19" s="107" customFormat="1" ht="12" customHeight="1">
      <c r="A155" s="154"/>
      <c r="B155" s="155">
        <v>1</v>
      </c>
      <c r="C155" s="156" t="s">
        <v>376</v>
      </c>
      <c r="D155" s="157"/>
      <c r="E155" s="158"/>
      <c r="F155" s="159"/>
      <c r="G155" s="159"/>
      <c r="H155" s="159"/>
      <c r="I155" s="159"/>
      <c r="J155" s="159"/>
      <c r="K155" s="160"/>
      <c r="L155" s="32"/>
      <c r="M155" s="32"/>
      <c r="N155" s="32"/>
      <c r="O155" s="32"/>
      <c r="P155" s="32"/>
      <c r="Q155" s="32"/>
      <c r="R155" s="32"/>
      <c r="S155" s="32"/>
    </row>
    <row r="156" spans="1:19" s="107" customFormat="1" ht="38.25">
      <c r="A156" s="154"/>
      <c r="B156" s="161" t="s">
        <v>221</v>
      </c>
      <c r="C156" s="162" t="s">
        <v>222</v>
      </c>
      <c r="D156" s="163">
        <v>64</v>
      </c>
      <c r="E156" s="11" t="s">
        <v>14</v>
      </c>
      <c r="F156" s="23">
        <f>TRUNC(I156/(1+$K$4),2)</f>
        <v>0</v>
      </c>
      <c r="G156" s="23">
        <f>TRUNC(J156/(1+$K$4)/(1+$K$6),2)</f>
        <v>0</v>
      </c>
      <c r="H156" s="23">
        <f>SUM(F156:G156)*D156</f>
        <v>0</v>
      </c>
      <c r="I156" s="3"/>
      <c r="J156" s="4"/>
      <c r="K156" s="164">
        <f>SUM(I156,J156)*D156</f>
        <v>0</v>
      </c>
      <c r="L156" s="32"/>
      <c r="M156" s="32"/>
      <c r="N156" s="32"/>
      <c r="O156" s="32"/>
      <c r="P156" s="32"/>
      <c r="Q156" s="32"/>
      <c r="R156" s="32"/>
      <c r="S156" s="32"/>
    </row>
    <row r="157" spans="1:19" s="107" customFormat="1" ht="12.75">
      <c r="A157" s="154"/>
      <c r="B157" s="161" t="s">
        <v>54</v>
      </c>
      <c r="C157" s="162" t="s">
        <v>223</v>
      </c>
      <c r="D157" s="163"/>
      <c r="E157" s="163"/>
      <c r="F157" s="23"/>
      <c r="G157" s="23"/>
      <c r="H157" s="23"/>
      <c r="I157" s="23"/>
      <c r="J157" s="121"/>
      <c r="K157" s="164"/>
      <c r="L157" s="32"/>
      <c r="M157" s="32"/>
      <c r="N157" s="32"/>
      <c r="O157" s="32"/>
      <c r="P157" s="32"/>
      <c r="Q157" s="32"/>
      <c r="R157" s="32"/>
      <c r="S157" s="32"/>
    </row>
    <row r="158" spans="1:19" s="107" customFormat="1" ht="12" customHeight="1">
      <c r="A158" s="154"/>
      <c r="B158" s="161" t="s">
        <v>104</v>
      </c>
      <c r="C158" s="162" t="s">
        <v>70</v>
      </c>
      <c r="D158" s="163">
        <v>1500</v>
      </c>
      <c r="E158" s="163" t="s">
        <v>15</v>
      </c>
      <c r="F158" s="23">
        <f>TRUNC(I158/(1+$K$4),2)</f>
        <v>0</v>
      </c>
      <c r="G158" s="23">
        <f>TRUNC(J158/(1+$K$4)/(1+$K$6),2)</f>
        <v>0</v>
      </c>
      <c r="H158" s="23">
        <f aca="true" t="shared" si="24" ref="H158:H221">SUM(F158:G158)*D158</f>
        <v>0</v>
      </c>
      <c r="I158" s="3"/>
      <c r="J158" s="4"/>
      <c r="K158" s="164">
        <f aca="true" t="shared" si="25" ref="K158:K221">SUM(I158,J158)*D158</f>
        <v>0</v>
      </c>
      <c r="L158" s="32"/>
      <c r="M158" s="32"/>
      <c r="N158" s="32"/>
      <c r="O158" s="32"/>
      <c r="P158" s="32"/>
      <c r="Q158" s="32"/>
      <c r="R158" s="32"/>
      <c r="S158" s="32"/>
    </row>
    <row r="159" spans="1:19" s="107" customFormat="1" ht="12" customHeight="1">
      <c r="A159" s="154"/>
      <c r="B159" s="165" t="s">
        <v>224</v>
      </c>
      <c r="C159" s="162" t="s">
        <v>72</v>
      </c>
      <c r="D159" s="163"/>
      <c r="E159" s="163"/>
      <c r="F159" s="23"/>
      <c r="G159" s="23"/>
      <c r="H159" s="23"/>
      <c r="I159" s="23"/>
      <c r="J159" s="121"/>
      <c r="K159" s="164"/>
      <c r="L159" s="32"/>
      <c r="M159" s="32"/>
      <c r="N159" s="32"/>
      <c r="O159" s="32"/>
      <c r="P159" s="32"/>
      <c r="Q159" s="32"/>
      <c r="R159" s="32"/>
      <c r="S159" s="32"/>
    </row>
    <row r="160" spans="1:19" s="107" customFormat="1" ht="12" customHeight="1">
      <c r="A160" s="154"/>
      <c r="B160" s="161" t="s">
        <v>105</v>
      </c>
      <c r="C160" s="162" t="s">
        <v>73</v>
      </c>
      <c r="D160" s="163">
        <v>1</v>
      </c>
      <c r="E160" s="11" t="s">
        <v>14</v>
      </c>
      <c r="F160" s="23">
        <f>TRUNC(I160/(1+$K$4),2)</f>
        <v>0</v>
      </c>
      <c r="G160" s="23">
        <f>TRUNC(J160/(1+$K$4)/(1+$K$6),2)</f>
        <v>0</v>
      </c>
      <c r="H160" s="23">
        <f t="shared" si="24"/>
        <v>0</v>
      </c>
      <c r="I160" s="3"/>
      <c r="J160" s="4"/>
      <c r="K160" s="164">
        <f t="shared" si="25"/>
        <v>0</v>
      </c>
      <c r="L160" s="32"/>
      <c r="M160" s="32"/>
      <c r="N160" s="32"/>
      <c r="O160" s="32"/>
      <c r="P160" s="32"/>
      <c r="Q160" s="32"/>
      <c r="R160" s="32"/>
      <c r="S160" s="32"/>
    </row>
    <row r="161" spans="1:19" s="107" customFormat="1" ht="12" customHeight="1">
      <c r="A161" s="154"/>
      <c r="B161" s="161" t="s">
        <v>106</v>
      </c>
      <c r="C161" s="162" t="s">
        <v>74</v>
      </c>
      <c r="D161" s="163">
        <v>7</v>
      </c>
      <c r="E161" s="11" t="s">
        <v>14</v>
      </c>
      <c r="F161" s="23">
        <f aca="true" t="shared" si="26" ref="F161:F188">TRUNC(I161/(1+$K$4),2)</f>
        <v>0</v>
      </c>
      <c r="G161" s="23">
        <f aca="true" t="shared" si="27" ref="G161:G193">TRUNC(J161/(1+$K$4)/(1+$K$6),2)</f>
        <v>0</v>
      </c>
      <c r="H161" s="23">
        <f t="shared" si="24"/>
        <v>0</v>
      </c>
      <c r="I161" s="3"/>
      <c r="J161" s="4"/>
      <c r="K161" s="164">
        <f t="shared" si="25"/>
        <v>0</v>
      </c>
      <c r="L161" s="32"/>
      <c r="M161" s="32"/>
      <c r="N161" s="32"/>
      <c r="O161" s="32"/>
      <c r="P161" s="32"/>
      <c r="Q161" s="32"/>
      <c r="R161" s="32"/>
      <c r="S161" s="32"/>
    </row>
    <row r="162" spans="1:19" s="107" customFormat="1" ht="12" customHeight="1">
      <c r="A162" s="154"/>
      <c r="B162" s="161" t="s">
        <v>107</v>
      </c>
      <c r="C162" s="162" t="s">
        <v>75</v>
      </c>
      <c r="D162" s="163">
        <v>1</v>
      </c>
      <c r="E162" s="11" t="s">
        <v>14</v>
      </c>
      <c r="F162" s="23">
        <f t="shared" si="26"/>
        <v>0</v>
      </c>
      <c r="G162" s="23">
        <f t="shared" si="27"/>
        <v>0</v>
      </c>
      <c r="H162" s="23">
        <f t="shared" si="24"/>
        <v>0</v>
      </c>
      <c r="I162" s="3"/>
      <c r="J162" s="4"/>
      <c r="K162" s="164">
        <f t="shared" si="25"/>
        <v>0</v>
      </c>
      <c r="L162" s="32"/>
      <c r="M162" s="32"/>
      <c r="N162" s="32"/>
      <c r="O162" s="32"/>
      <c r="P162" s="32"/>
      <c r="Q162" s="32"/>
      <c r="R162" s="32"/>
      <c r="S162" s="32"/>
    </row>
    <row r="163" spans="1:19" s="107" customFormat="1" ht="12" customHeight="1">
      <c r="A163" s="154"/>
      <c r="B163" s="165" t="s">
        <v>225</v>
      </c>
      <c r="C163" s="162" t="s">
        <v>76</v>
      </c>
      <c r="D163" s="163">
        <v>24</v>
      </c>
      <c r="E163" s="163" t="s">
        <v>15</v>
      </c>
      <c r="F163" s="23">
        <f t="shared" si="26"/>
        <v>0</v>
      </c>
      <c r="G163" s="23">
        <f t="shared" si="27"/>
        <v>0</v>
      </c>
      <c r="H163" s="23">
        <f t="shared" si="24"/>
        <v>0</v>
      </c>
      <c r="I163" s="3"/>
      <c r="J163" s="4"/>
      <c r="K163" s="164">
        <f t="shared" si="25"/>
        <v>0</v>
      </c>
      <c r="L163" s="32"/>
      <c r="M163" s="32"/>
      <c r="N163" s="32"/>
      <c r="O163" s="32"/>
      <c r="P163" s="32"/>
      <c r="Q163" s="32"/>
      <c r="R163" s="32"/>
      <c r="S163" s="32"/>
    </row>
    <row r="164" spans="1:19" s="107" customFormat="1" ht="12" customHeight="1">
      <c r="A164" s="154"/>
      <c r="B164" s="165" t="s">
        <v>226</v>
      </c>
      <c r="C164" s="162" t="s">
        <v>77</v>
      </c>
      <c r="D164" s="163">
        <v>9</v>
      </c>
      <c r="E164" s="11" t="s">
        <v>14</v>
      </c>
      <c r="F164" s="23">
        <f t="shared" si="26"/>
        <v>0</v>
      </c>
      <c r="G164" s="23">
        <f t="shared" si="27"/>
        <v>0</v>
      </c>
      <c r="H164" s="23">
        <f t="shared" si="24"/>
        <v>0</v>
      </c>
      <c r="I164" s="3"/>
      <c r="J164" s="4"/>
      <c r="K164" s="164">
        <f t="shared" si="25"/>
        <v>0</v>
      </c>
      <c r="L164" s="32"/>
      <c r="M164" s="32"/>
      <c r="N164" s="32"/>
      <c r="O164" s="32"/>
      <c r="P164" s="32"/>
      <c r="Q164" s="32"/>
      <c r="R164" s="32"/>
      <c r="S164" s="32"/>
    </row>
    <row r="165" spans="1:19" s="107" customFormat="1" ht="12" customHeight="1">
      <c r="A165" s="154"/>
      <c r="B165" s="165" t="s">
        <v>227</v>
      </c>
      <c r="C165" s="162" t="s">
        <v>78</v>
      </c>
      <c r="D165" s="163">
        <v>6</v>
      </c>
      <c r="E165" s="11" t="s">
        <v>14</v>
      </c>
      <c r="F165" s="23">
        <f t="shared" si="26"/>
        <v>0</v>
      </c>
      <c r="G165" s="23">
        <f t="shared" si="27"/>
        <v>0</v>
      </c>
      <c r="H165" s="23">
        <f t="shared" si="24"/>
        <v>0</v>
      </c>
      <c r="I165" s="3"/>
      <c r="J165" s="4"/>
      <c r="K165" s="164">
        <f t="shared" si="25"/>
        <v>0</v>
      </c>
      <c r="L165" s="32"/>
      <c r="M165" s="32"/>
      <c r="N165" s="32"/>
      <c r="O165" s="32"/>
      <c r="P165" s="32"/>
      <c r="Q165" s="32"/>
      <c r="R165" s="32"/>
      <c r="S165" s="32"/>
    </row>
    <row r="166" spans="1:19" s="107" customFormat="1" ht="12" customHeight="1">
      <c r="A166" s="154"/>
      <c r="B166" s="165" t="s">
        <v>228</v>
      </c>
      <c r="C166" s="162" t="s">
        <v>229</v>
      </c>
      <c r="D166" s="163">
        <v>39</v>
      </c>
      <c r="E166" s="163" t="s">
        <v>15</v>
      </c>
      <c r="F166" s="23">
        <f t="shared" si="26"/>
        <v>0</v>
      </c>
      <c r="G166" s="23">
        <f t="shared" si="27"/>
        <v>0</v>
      </c>
      <c r="H166" s="23">
        <f t="shared" si="24"/>
        <v>0</v>
      </c>
      <c r="I166" s="3"/>
      <c r="J166" s="4"/>
      <c r="K166" s="164">
        <f t="shared" si="25"/>
        <v>0</v>
      </c>
      <c r="L166" s="32"/>
      <c r="M166" s="32"/>
      <c r="N166" s="32"/>
      <c r="O166" s="32"/>
      <c r="P166" s="32"/>
      <c r="Q166" s="32"/>
      <c r="R166" s="32"/>
      <c r="S166" s="32"/>
    </row>
    <row r="167" spans="1:19" s="107" customFormat="1" ht="12" customHeight="1">
      <c r="A167" s="154"/>
      <c r="B167" s="165" t="s">
        <v>230</v>
      </c>
      <c r="C167" s="162" t="s">
        <v>79</v>
      </c>
      <c r="D167" s="163">
        <v>39</v>
      </c>
      <c r="E167" s="163" t="s">
        <v>15</v>
      </c>
      <c r="F167" s="23">
        <f t="shared" si="26"/>
        <v>0</v>
      </c>
      <c r="G167" s="23">
        <f t="shared" si="27"/>
        <v>0</v>
      </c>
      <c r="H167" s="23">
        <f t="shared" si="24"/>
        <v>0</v>
      </c>
      <c r="I167" s="3"/>
      <c r="J167" s="4"/>
      <c r="K167" s="164">
        <f t="shared" si="25"/>
        <v>0</v>
      </c>
      <c r="L167" s="32"/>
      <c r="M167" s="32"/>
      <c r="N167" s="32"/>
      <c r="O167" s="32"/>
      <c r="P167" s="32"/>
      <c r="Q167" s="32"/>
      <c r="R167" s="32"/>
      <c r="S167" s="32"/>
    </row>
    <row r="168" spans="1:19" s="107" customFormat="1" ht="12" customHeight="1">
      <c r="A168" s="154"/>
      <c r="B168" s="165" t="s">
        <v>231</v>
      </c>
      <c r="C168" s="162" t="s">
        <v>232</v>
      </c>
      <c r="D168" s="163">
        <v>1</v>
      </c>
      <c r="E168" s="11" t="s">
        <v>14</v>
      </c>
      <c r="F168" s="23">
        <f t="shared" si="26"/>
        <v>0</v>
      </c>
      <c r="G168" s="23">
        <f t="shared" si="27"/>
        <v>0</v>
      </c>
      <c r="H168" s="23">
        <f t="shared" si="24"/>
        <v>0</v>
      </c>
      <c r="I168" s="3"/>
      <c r="J168" s="4"/>
      <c r="K168" s="164">
        <f t="shared" si="25"/>
        <v>0</v>
      </c>
      <c r="L168" s="32"/>
      <c r="M168" s="32"/>
      <c r="N168" s="32"/>
      <c r="O168" s="32"/>
      <c r="P168" s="32"/>
      <c r="Q168" s="32"/>
      <c r="R168" s="32"/>
      <c r="S168" s="32"/>
    </row>
    <row r="169" spans="1:19" s="107" customFormat="1" ht="12" customHeight="1">
      <c r="A169" s="154"/>
      <c r="B169" s="165" t="s">
        <v>233</v>
      </c>
      <c r="C169" s="162" t="s">
        <v>80</v>
      </c>
      <c r="D169" s="163">
        <v>20</v>
      </c>
      <c r="E169" s="11" t="s">
        <v>14</v>
      </c>
      <c r="F169" s="23">
        <f t="shared" si="26"/>
        <v>0</v>
      </c>
      <c r="G169" s="23">
        <f t="shared" si="27"/>
        <v>0</v>
      </c>
      <c r="H169" s="23">
        <f t="shared" si="24"/>
        <v>0</v>
      </c>
      <c r="I169" s="3"/>
      <c r="J169" s="4"/>
      <c r="K169" s="164">
        <f t="shared" si="25"/>
        <v>0</v>
      </c>
      <c r="L169" s="32"/>
      <c r="M169" s="32"/>
      <c r="N169" s="32"/>
      <c r="O169" s="32"/>
      <c r="P169" s="32"/>
      <c r="Q169" s="32"/>
      <c r="R169" s="32"/>
      <c r="S169" s="32"/>
    </row>
    <row r="170" spans="1:19" s="107" customFormat="1" ht="12" customHeight="1">
      <c r="A170" s="154"/>
      <c r="B170" s="165" t="s">
        <v>234</v>
      </c>
      <c r="C170" s="162" t="s">
        <v>81</v>
      </c>
      <c r="D170" s="163">
        <v>1</v>
      </c>
      <c r="E170" s="11" t="s">
        <v>14</v>
      </c>
      <c r="F170" s="23">
        <f t="shared" si="26"/>
        <v>0</v>
      </c>
      <c r="G170" s="23">
        <f t="shared" si="27"/>
        <v>0</v>
      </c>
      <c r="H170" s="23">
        <f t="shared" si="24"/>
        <v>0</v>
      </c>
      <c r="I170" s="3"/>
      <c r="J170" s="4"/>
      <c r="K170" s="164">
        <f t="shared" si="25"/>
        <v>0</v>
      </c>
      <c r="L170" s="32"/>
      <c r="M170" s="32"/>
      <c r="N170" s="32"/>
      <c r="O170" s="32"/>
      <c r="P170" s="32"/>
      <c r="Q170" s="32"/>
      <c r="R170" s="32"/>
      <c r="S170" s="32"/>
    </row>
    <row r="171" spans="1:19" s="107" customFormat="1" ht="12" customHeight="1">
      <c r="A171" s="154"/>
      <c r="B171" s="165" t="s">
        <v>19</v>
      </c>
      <c r="C171" s="162" t="s">
        <v>82</v>
      </c>
      <c r="D171" s="163">
        <v>11</v>
      </c>
      <c r="E171" s="11" t="s">
        <v>14</v>
      </c>
      <c r="F171" s="23">
        <f t="shared" si="26"/>
        <v>0</v>
      </c>
      <c r="G171" s="23">
        <f t="shared" si="27"/>
        <v>0</v>
      </c>
      <c r="H171" s="23">
        <f t="shared" si="24"/>
        <v>0</v>
      </c>
      <c r="I171" s="3"/>
      <c r="J171" s="4"/>
      <c r="K171" s="164">
        <f t="shared" si="25"/>
        <v>0</v>
      </c>
      <c r="L171" s="32"/>
      <c r="M171" s="32"/>
      <c r="N171" s="32"/>
      <c r="O171" s="32"/>
      <c r="P171" s="32"/>
      <c r="Q171" s="32"/>
      <c r="R171" s="32"/>
      <c r="S171" s="32"/>
    </row>
    <row r="172" spans="1:19" s="107" customFormat="1" ht="12" customHeight="1">
      <c r="A172" s="154"/>
      <c r="B172" s="165" t="s">
        <v>235</v>
      </c>
      <c r="C172" s="162" t="s">
        <v>83</v>
      </c>
      <c r="D172" s="163">
        <v>4</v>
      </c>
      <c r="E172" s="11" t="s">
        <v>14</v>
      </c>
      <c r="F172" s="23">
        <f t="shared" si="26"/>
        <v>0</v>
      </c>
      <c r="G172" s="23">
        <f t="shared" si="27"/>
        <v>0</v>
      </c>
      <c r="H172" s="23">
        <f t="shared" si="24"/>
        <v>0</v>
      </c>
      <c r="I172" s="3"/>
      <c r="J172" s="4"/>
      <c r="K172" s="164">
        <f t="shared" si="25"/>
        <v>0</v>
      </c>
      <c r="L172" s="32"/>
      <c r="M172" s="32"/>
      <c r="N172" s="32"/>
      <c r="O172" s="32"/>
      <c r="P172" s="32"/>
      <c r="Q172" s="32"/>
      <c r="R172" s="32"/>
      <c r="S172" s="32"/>
    </row>
    <row r="173" spans="1:19" s="107" customFormat="1" ht="12" customHeight="1">
      <c r="A173" s="154"/>
      <c r="B173" s="165" t="s">
        <v>236</v>
      </c>
      <c r="C173" s="162" t="s">
        <v>84</v>
      </c>
      <c r="D173" s="163">
        <v>16</v>
      </c>
      <c r="E173" s="163" t="s">
        <v>15</v>
      </c>
      <c r="F173" s="23">
        <f t="shared" si="26"/>
        <v>0</v>
      </c>
      <c r="G173" s="23">
        <f t="shared" si="27"/>
        <v>0</v>
      </c>
      <c r="H173" s="23">
        <f t="shared" si="24"/>
        <v>0</v>
      </c>
      <c r="I173" s="3"/>
      <c r="J173" s="4"/>
      <c r="K173" s="164">
        <f t="shared" si="25"/>
        <v>0</v>
      </c>
      <c r="L173" s="32"/>
      <c r="M173" s="32"/>
      <c r="N173" s="32"/>
      <c r="O173" s="32"/>
      <c r="P173" s="32"/>
      <c r="Q173" s="32"/>
      <c r="R173" s="32"/>
      <c r="S173" s="32"/>
    </row>
    <row r="174" spans="1:19" s="107" customFormat="1" ht="12" customHeight="1">
      <c r="A174" s="154"/>
      <c r="B174" s="161" t="s">
        <v>237</v>
      </c>
      <c r="C174" s="162" t="s">
        <v>85</v>
      </c>
      <c r="D174" s="163">
        <v>100</v>
      </c>
      <c r="E174" s="163" t="s">
        <v>15</v>
      </c>
      <c r="F174" s="23">
        <f t="shared" si="26"/>
        <v>0</v>
      </c>
      <c r="G174" s="23">
        <f t="shared" si="27"/>
        <v>0</v>
      </c>
      <c r="H174" s="23">
        <f t="shared" si="24"/>
        <v>0</v>
      </c>
      <c r="I174" s="3"/>
      <c r="J174" s="4"/>
      <c r="K174" s="164">
        <f t="shared" si="25"/>
        <v>0</v>
      </c>
      <c r="L174" s="32"/>
      <c r="M174" s="32"/>
      <c r="N174" s="32"/>
      <c r="O174" s="32"/>
      <c r="P174" s="32"/>
      <c r="Q174" s="32"/>
      <c r="R174" s="32"/>
      <c r="S174" s="32"/>
    </row>
    <row r="175" spans="1:19" s="107" customFormat="1" ht="12" customHeight="1">
      <c r="A175" s="154"/>
      <c r="B175" s="161" t="s">
        <v>20</v>
      </c>
      <c r="C175" s="166" t="s">
        <v>86</v>
      </c>
      <c r="D175" s="167">
        <v>36</v>
      </c>
      <c r="E175" s="11" t="s">
        <v>14</v>
      </c>
      <c r="F175" s="23">
        <f t="shared" si="26"/>
        <v>0</v>
      </c>
      <c r="G175" s="23">
        <f t="shared" si="27"/>
        <v>0</v>
      </c>
      <c r="H175" s="23">
        <f t="shared" si="24"/>
        <v>0</v>
      </c>
      <c r="I175" s="3"/>
      <c r="J175" s="4"/>
      <c r="K175" s="164">
        <f t="shared" si="25"/>
        <v>0</v>
      </c>
      <c r="L175" s="32"/>
      <c r="M175" s="32"/>
      <c r="N175" s="32"/>
      <c r="O175" s="32"/>
      <c r="P175" s="32"/>
      <c r="Q175" s="32"/>
      <c r="R175" s="32"/>
      <c r="S175" s="32"/>
    </row>
    <row r="176" spans="1:19" s="107" customFormat="1" ht="12" customHeight="1">
      <c r="A176" s="154"/>
      <c r="B176" s="161" t="s">
        <v>238</v>
      </c>
      <c r="C176" s="166" t="s">
        <v>87</v>
      </c>
      <c r="D176" s="167">
        <v>17</v>
      </c>
      <c r="E176" s="11" t="s">
        <v>14</v>
      </c>
      <c r="F176" s="23">
        <f t="shared" si="26"/>
        <v>0</v>
      </c>
      <c r="G176" s="23">
        <f t="shared" si="27"/>
        <v>0</v>
      </c>
      <c r="H176" s="23">
        <f t="shared" si="24"/>
        <v>0</v>
      </c>
      <c r="I176" s="3"/>
      <c r="J176" s="4"/>
      <c r="K176" s="164">
        <f t="shared" si="25"/>
        <v>0</v>
      </c>
      <c r="L176" s="32"/>
      <c r="M176" s="32"/>
      <c r="N176" s="32"/>
      <c r="O176" s="32"/>
      <c r="P176" s="32"/>
      <c r="Q176" s="32"/>
      <c r="R176" s="32"/>
      <c r="S176" s="32"/>
    </row>
    <row r="177" spans="1:19" s="107" customFormat="1" ht="12" customHeight="1">
      <c r="A177" s="154"/>
      <c r="B177" s="161" t="s">
        <v>239</v>
      </c>
      <c r="C177" s="166" t="s">
        <v>88</v>
      </c>
      <c r="D177" s="167">
        <v>8</v>
      </c>
      <c r="E177" s="11" t="s">
        <v>14</v>
      </c>
      <c r="F177" s="23">
        <f t="shared" si="26"/>
        <v>0</v>
      </c>
      <c r="G177" s="23">
        <f t="shared" si="27"/>
        <v>0</v>
      </c>
      <c r="H177" s="23">
        <f t="shared" si="24"/>
        <v>0</v>
      </c>
      <c r="I177" s="3"/>
      <c r="J177" s="4"/>
      <c r="K177" s="164">
        <f t="shared" si="25"/>
        <v>0</v>
      </c>
      <c r="L177" s="32"/>
      <c r="M177" s="32"/>
      <c r="N177" s="32"/>
      <c r="O177" s="32"/>
      <c r="P177" s="32"/>
      <c r="Q177" s="32"/>
      <c r="R177" s="32"/>
      <c r="S177" s="32"/>
    </row>
    <row r="178" spans="1:19" s="107" customFormat="1" ht="12" customHeight="1">
      <c r="A178" s="154"/>
      <c r="B178" s="161" t="s">
        <v>240</v>
      </c>
      <c r="C178" s="166" t="s">
        <v>89</v>
      </c>
      <c r="D178" s="167">
        <v>2</v>
      </c>
      <c r="E178" s="11" t="s">
        <v>14</v>
      </c>
      <c r="F178" s="23">
        <f t="shared" si="26"/>
        <v>0</v>
      </c>
      <c r="G178" s="23">
        <f t="shared" si="27"/>
        <v>0</v>
      </c>
      <c r="H178" s="23">
        <f t="shared" si="24"/>
        <v>0</v>
      </c>
      <c r="I178" s="3"/>
      <c r="J178" s="4"/>
      <c r="K178" s="164">
        <f t="shared" si="25"/>
        <v>0</v>
      </c>
      <c r="L178" s="32"/>
      <c r="M178" s="32"/>
      <c r="N178" s="32"/>
      <c r="O178" s="32"/>
      <c r="P178" s="32"/>
      <c r="Q178" s="32"/>
      <c r="R178" s="32"/>
      <c r="S178" s="32"/>
    </row>
    <row r="179" spans="1:19" s="107" customFormat="1" ht="12" customHeight="1">
      <c r="A179" s="154"/>
      <c r="B179" s="161" t="s">
        <v>241</v>
      </c>
      <c r="C179" s="166" t="s">
        <v>90</v>
      </c>
      <c r="D179" s="167">
        <v>14</v>
      </c>
      <c r="E179" s="11" t="s">
        <v>14</v>
      </c>
      <c r="F179" s="23">
        <f t="shared" si="26"/>
        <v>0</v>
      </c>
      <c r="G179" s="23">
        <f t="shared" si="27"/>
        <v>0</v>
      </c>
      <c r="H179" s="23">
        <f t="shared" si="24"/>
        <v>0</v>
      </c>
      <c r="I179" s="3"/>
      <c r="J179" s="4"/>
      <c r="K179" s="164">
        <f t="shared" si="25"/>
        <v>0</v>
      </c>
      <c r="L179" s="32"/>
      <c r="M179" s="32"/>
      <c r="N179" s="32"/>
      <c r="O179" s="32"/>
      <c r="P179" s="32"/>
      <c r="Q179" s="32"/>
      <c r="R179" s="32"/>
      <c r="S179" s="32"/>
    </row>
    <row r="180" spans="1:19" s="107" customFormat="1" ht="12" customHeight="1">
      <c r="A180" s="154"/>
      <c r="B180" s="161" t="s">
        <v>242</v>
      </c>
      <c r="C180" s="166" t="s">
        <v>91</v>
      </c>
      <c r="D180" s="167">
        <v>320</v>
      </c>
      <c r="E180" s="167" t="s">
        <v>35</v>
      </c>
      <c r="F180" s="23">
        <f t="shared" si="26"/>
        <v>0</v>
      </c>
      <c r="G180" s="23">
        <f t="shared" si="27"/>
        <v>0</v>
      </c>
      <c r="H180" s="23">
        <f t="shared" si="24"/>
        <v>0</v>
      </c>
      <c r="I180" s="3"/>
      <c r="J180" s="4"/>
      <c r="K180" s="164">
        <f t="shared" si="25"/>
        <v>0</v>
      </c>
      <c r="L180" s="32"/>
      <c r="M180" s="32"/>
      <c r="N180" s="32"/>
      <c r="O180" s="32"/>
      <c r="P180" s="32"/>
      <c r="Q180" s="32"/>
      <c r="R180" s="32"/>
      <c r="S180" s="32"/>
    </row>
    <row r="181" spans="1:19" s="107" customFormat="1" ht="12" customHeight="1">
      <c r="A181" s="154"/>
      <c r="B181" s="161" t="s">
        <v>243</v>
      </c>
      <c r="C181" s="166" t="s">
        <v>92</v>
      </c>
      <c r="D181" s="167">
        <v>36</v>
      </c>
      <c r="E181" s="167" t="s">
        <v>15</v>
      </c>
      <c r="F181" s="23">
        <f t="shared" si="26"/>
        <v>0</v>
      </c>
      <c r="G181" s="23">
        <f t="shared" si="27"/>
        <v>0</v>
      </c>
      <c r="H181" s="23">
        <f t="shared" si="24"/>
        <v>0</v>
      </c>
      <c r="I181" s="3"/>
      <c r="J181" s="4"/>
      <c r="K181" s="164">
        <f t="shared" si="25"/>
        <v>0</v>
      </c>
      <c r="L181" s="32"/>
      <c r="M181" s="32"/>
      <c r="N181" s="32"/>
      <c r="O181" s="32"/>
      <c r="P181" s="32"/>
      <c r="Q181" s="32"/>
      <c r="R181" s="32"/>
      <c r="S181" s="32"/>
    </row>
    <row r="182" spans="1:19" s="107" customFormat="1" ht="12" customHeight="1">
      <c r="A182" s="154"/>
      <c r="B182" s="161" t="s">
        <v>244</v>
      </c>
      <c r="C182" s="166" t="s">
        <v>93</v>
      </c>
      <c r="D182" s="167">
        <v>36</v>
      </c>
      <c r="E182" s="11" t="s">
        <v>14</v>
      </c>
      <c r="F182" s="23">
        <f t="shared" si="26"/>
        <v>0</v>
      </c>
      <c r="G182" s="23">
        <f t="shared" si="27"/>
        <v>0</v>
      </c>
      <c r="H182" s="23">
        <f t="shared" si="24"/>
        <v>0</v>
      </c>
      <c r="I182" s="3"/>
      <c r="J182" s="4"/>
      <c r="K182" s="164">
        <f t="shared" si="25"/>
        <v>0</v>
      </c>
      <c r="L182" s="32"/>
      <c r="M182" s="32"/>
      <c r="N182" s="32"/>
      <c r="O182" s="32"/>
      <c r="P182" s="32"/>
      <c r="Q182" s="32"/>
      <c r="R182" s="32"/>
      <c r="S182" s="32"/>
    </row>
    <row r="183" spans="1:19" s="107" customFormat="1" ht="25.5">
      <c r="A183" s="154"/>
      <c r="B183" s="161" t="s">
        <v>245</v>
      </c>
      <c r="C183" s="168" t="s">
        <v>94</v>
      </c>
      <c r="D183" s="163">
        <v>64</v>
      </c>
      <c r="E183" s="163" t="s">
        <v>15</v>
      </c>
      <c r="F183" s="23">
        <f t="shared" si="26"/>
        <v>0</v>
      </c>
      <c r="G183" s="23">
        <f t="shared" si="27"/>
        <v>0</v>
      </c>
      <c r="H183" s="23">
        <f t="shared" si="24"/>
        <v>0</v>
      </c>
      <c r="I183" s="3"/>
      <c r="J183" s="4"/>
      <c r="K183" s="164">
        <f t="shared" si="25"/>
        <v>0</v>
      </c>
      <c r="L183" s="32"/>
      <c r="M183" s="32"/>
      <c r="N183" s="32"/>
      <c r="O183" s="32"/>
      <c r="P183" s="32"/>
      <c r="Q183" s="32"/>
      <c r="R183" s="32"/>
      <c r="S183" s="32"/>
    </row>
    <row r="184" spans="1:19" s="107" customFormat="1" ht="12" customHeight="1">
      <c r="A184" s="154"/>
      <c r="B184" s="161" t="s">
        <v>246</v>
      </c>
      <c r="C184" s="162" t="s">
        <v>95</v>
      </c>
      <c r="D184" s="163">
        <v>64</v>
      </c>
      <c r="E184" s="163" t="s">
        <v>35</v>
      </c>
      <c r="F184" s="23">
        <f t="shared" si="26"/>
        <v>0</v>
      </c>
      <c r="G184" s="23">
        <f t="shared" si="27"/>
        <v>0</v>
      </c>
      <c r="H184" s="23">
        <f t="shared" si="24"/>
        <v>0</v>
      </c>
      <c r="I184" s="3"/>
      <c r="J184" s="4"/>
      <c r="K184" s="164">
        <f t="shared" si="25"/>
        <v>0</v>
      </c>
      <c r="L184" s="32"/>
      <c r="M184" s="32"/>
      <c r="N184" s="32"/>
      <c r="O184" s="32"/>
      <c r="P184" s="32"/>
      <c r="Q184" s="32"/>
      <c r="R184" s="32"/>
      <c r="S184" s="32"/>
    </row>
    <row r="185" spans="1:19" s="107" customFormat="1" ht="12" customHeight="1">
      <c r="A185" s="154"/>
      <c r="B185" s="161" t="s">
        <v>247</v>
      </c>
      <c r="C185" s="169" t="s">
        <v>248</v>
      </c>
      <c r="D185" s="163">
        <v>2</v>
      </c>
      <c r="E185" s="11" t="s">
        <v>14</v>
      </c>
      <c r="F185" s="23">
        <f t="shared" si="26"/>
        <v>0</v>
      </c>
      <c r="G185" s="23">
        <f t="shared" si="27"/>
        <v>0</v>
      </c>
      <c r="H185" s="23">
        <f t="shared" si="24"/>
        <v>0</v>
      </c>
      <c r="I185" s="3"/>
      <c r="J185" s="4"/>
      <c r="K185" s="164">
        <f t="shared" si="25"/>
        <v>0</v>
      </c>
      <c r="L185" s="32"/>
      <c r="M185" s="32"/>
      <c r="N185" s="32"/>
      <c r="O185" s="32"/>
      <c r="P185" s="32"/>
      <c r="Q185" s="32"/>
      <c r="R185" s="32"/>
      <c r="S185" s="32"/>
    </row>
    <row r="186" spans="1:19" s="107" customFormat="1" ht="12" customHeight="1">
      <c r="A186" s="154"/>
      <c r="B186" s="161" t="s">
        <v>249</v>
      </c>
      <c r="C186" s="162" t="s">
        <v>96</v>
      </c>
      <c r="D186" s="163">
        <v>1</v>
      </c>
      <c r="E186" s="11" t="s">
        <v>14</v>
      </c>
      <c r="F186" s="23">
        <f t="shared" si="26"/>
        <v>0</v>
      </c>
      <c r="G186" s="23">
        <f t="shared" si="27"/>
        <v>0</v>
      </c>
      <c r="H186" s="23">
        <f t="shared" si="24"/>
        <v>0</v>
      </c>
      <c r="I186" s="3"/>
      <c r="J186" s="4"/>
      <c r="K186" s="164">
        <f t="shared" si="25"/>
        <v>0</v>
      </c>
      <c r="L186" s="32"/>
      <c r="M186" s="32"/>
      <c r="N186" s="32"/>
      <c r="O186" s="32"/>
      <c r="P186" s="32"/>
      <c r="Q186" s="32"/>
      <c r="R186" s="32"/>
      <c r="S186" s="32"/>
    </row>
    <row r="187" spans="1:19" s="107" customFormat="1" ht="12.75">
      <c r="A187" s="154"/>
      <c r="B187" s="161" t="s">
        <v>250</v>
      </c>
      <c r="C187" s="162" t="s">
        <v>352</v>
      </c>
      <c r="D187" s="163">
        <v>50</v>
      </c>
      <c r="E187" s="163" t="s">
        <v>15</v>
      </c>
      <c r="F187" s="23">
        <f t="shared" si="26"/>
        <v>0</v>
      </c>
      <c r="G187" s="23">
        <f t="shared" si="27"/>
        <v>0</v>
      </c>
      <c r="H187" s="23">
        <f t="shared" si="24"/>
        <v>0</v>
      </c>
      <c r="I187" s="3"/>
      <c r="J187" s="4"/>
      <c r="K187" s="164">
        <f t="shared" si="25"/>
        <v>0</v>
      </c>
      <c r="L187" s="32"/>
      <c r="M187" s="32"/>
      <c r="N187" s="32"/>
      <c r="O187" s="32"/>
      <c r="P187" s="32"/>
      <c r="Q187" s="32"/>
      <c r="R187" s="32"/>
      <c r="S187" s="32"/>
    </row>
    <row r="188" spans="1:19" s="107" customFormat="1" ht="12" customHeight="1">
      <c r="A188" s="154"/>
      <c r="B188" s="161" t="s">
        <v>251</v>
      </c>
      <c r="C188" s="162" t="s">
        <v>97</v>
      </c>
      <c r="D188" s="163">
        <v>12</v>
      </c>
      <c r="E188" s="163" t="s">
        <v>15</v>
      </c>
      <c r="F188" s="23">
        <f t="shared" si="26"/>
        <v>0</v>
      </c>
      <c r="G188" s="23">
        <f t="shared" si="27"/>
        <v>0</v>
      </c>
      <c r="H188" s="23">
        <f t="shared" si="24"/>
        <v>0</v>
      </c>
      <c r="I188" s="3"/>
      <c r="J188" s="4"/>
      <c r="K188" s="164">
        <f t="shared" si="25"/>
        <v>0</v>
      </c>
      <c r="L188" s="32"/>
      <c r="M188" s="32"/>
      <c r="N188" s="32"/>
      <c r="O188" s="32"/>
      <c r="P188" s="32"/>
      <c r="Q188" s="32"/>
      <c r="R188" s="32"/>
      <c r="S188" s="32"/>
    </row>
    <row r="189" spans="1:19" s="107" customFormat="1" ht="25.5">
      <c r="A189" s="154"/>
      <c r="B189" s="161" t="s">
        <v>252</v>
      </c>
      <c r="C189" s="162" t="s">
        <v>98</v>
      </c>
      <c r="D189" s="163">
        <v>1</v>
      </c>
      <c r="E189" s="163" t="s">
        <v>35</v>
      </c>
      <c r="F189" s="170" t="s">
        <v>99</v>
      </c>
      <c r="G189" s="23">
        <f t="shared" si="27"/>
        <v>0</v>
      </c>
      <c r="H189" s="23">
        <f t="shared" si="24"/>
        <v>0</v>
      </c>
      <c r="I189" s="23" t="s">
        <v>99</v>
      </c>
      <c r="J189" s="4"/>
      <c r="K189" s="164">
        <f t="shared" si="25"/>
        <v>0</v>
      </c>
      <c r="L189" s="32"/>
      <c r="M189" s="32"/>
      <c r="N189" s="32"/>
      <c r="O189" s="32"/>
      <c r="P189" s="32"/>
      <c r="Q189" s="32"/>
      <c r="R189" s="32"/>
      <c r="S189" s="32"/>
    </row>
    <row r="190" spans="1:19" s="107" customFormat="1" ht="12" customHeight="1">
      <c r="A190" s="154"/>
      <c r="B190" s="116">
        <v>2</v>
      </c>
      <c r="C190" s="117" t="s">
        <v>394</v>
      </c>
      <c r="D190" s="118"/>
      <c r="E190" s="119"/>
      <c r="F190" s="120"/>
      <c r="G190" s="23"/>
      <c r="H190" s="23"/>
      <c r="I190" s="120"/>
      <c r="J190" s="120"/>
      <c r="K190" s="164"/>
      <c r="L190" s="32"/>
      <c r="M190" s="32"/>
      <c r="N190" s="32"/>
      <c r="O190" s="32"/>
      <c r="P190" s="32"/>
      <c r="Q190" s="32"/>
      <c r="R190" s="32"/>
      <c r="S190" s="32"/>
    </row>
    <row r="191" spans="1:19" s="107" customFormat="1" ht="25.5">
      <c r="A191" s="154"/>
      <c r="B191" s="165" t="s">
        <v>55</v>
      </c>
      <c r="C191" s="162" t="s">
        <v>397</v>
      </c>
      <c r="D191" s="163">
        <v>1</v>
      </c>
      <c r="E191" s="11" t="s">
        <v>371</v>
      </c>
      <c r="F191" s="23">
        <f>TRUNC(I191/(1+$K$4),2)</f>
        <v>0</v>
      </c>
      <c r="G191" s="23">
        <f t="shared" si="27"/>
        <v>0</v>
      </c>
      <c r="H191" s="23">
        <f t="shared" si="24"/>
        <v>0</v>
      </c>
      <c r="I191" s="3"/>
      <c r="J191" s="4"/>
      <c r="K191" s="164">
        <f t="shared" si="25"/>
        <v>0</v>
      </c>
      <c r="L191" s="32"/>
      <c r="M191" s="32"/>
      <c r="N191" s="32"/>
      <c r="O191" s="32"/>
      <c r="P191" s="32"/>
      <c r="Q191" s="32"/>
      <c r="R191" s="32"/>
      <c r="S191" s="32"/>
    </row>
    <row r="192" spans="1:19" s="107" customFormat="1" ht="12.75">
      <c r="A192" s="154"/>
      <c r="B192" s="165" t="s">
        <v>56</v>
      </c>
      <c r="C192" s="162" t="s">
        <v>374</v>
      </c>
      <c r="D192" s="163"/>
      <c r="E192" s="11" t="s">
        <v>10</v>
      </c>
      <c r="F192" s="23"/>
      <c r="G192" s="23"/>
      <c r="H192" s="23"/>
      <c r="I192" s="23"/>
      <c r="J192" s="121"/>
      <c r="K192" s="164"/>
      <c r="L192" s="32"/>
      <c r="M192" s="32"/>
      <c r="N192" s="32"/>
      <c r="O192" s="32"/>
      <c r="P192" s="32"/>
      <c r="Q192" s="32"/>
      <c r="R192" s="32"/>
      <c r="S192" s="32"/>
    </row>
    <row r="193" spans="1:19" s="107" customFormat="1" ht="12" customHeight="1">
      <c r="A193" s="154"/>
      <c r="B193" s="165" t="s">
        <v>391</v>
      </c>
      <c r="C193" s="162" t="s">
        <v>375</v>
      </c>
      <c r="D193" s="163">
        <v>1</v>
      </c>
      <c r="E193" s="11" t="s">
        <v>371</v>
      </c>
      <c r="F193" s="23">
        <f>TRUNC(I193/(1+$K$4),2)</f>
        <v>0</v>
      </c>
      <c r="G193" s="23">
        <f t="shared" si="27"/>
        <v>0</v>
      </c>
      <c r="H193" s="23">
        <f t="shared" si="24"/>
        <v>0</v>
      </c>
      <c r="I193" s="3"/>
      <c r="J193" s="4"/>
      <c r="K193" s="164">
        <f t="shared" si="25"/>
        <v>0</v>
      </c>
      <c r="L193" s="32"/>
      <c r="M193" s="32"/>
      <c r="N193" s="32"/>
      <c r="O193" s="32"/>
      <c r="P193" s="32"/>
      <c r="Q193" s="32"/>
      <c r="R193" s="32"/>
      <c r="S193" s="32"/>
    </row>
    <row r="194" spans="1:19" s="107" customFormat="1" ht="12.75">
      <c r="A194" s="154"/>
      <c r="B194" s="165" t="s">
        <v>392</v>
      </c>
      <c r="C194" s="162" t="s">
        <v>373</v>
      </c>
      <c r="D194" s="163">
        <v>4</v>
      </c>
      <c r="E194" s="11" t="s">
        <v>371</v>
      </c>
      <c r="F194" s="23">
        <f>TRUNC(I194/(1+$K$4),2)</f>
        <v>0</v>
      </c>
      <c r="G194" s="23">
        <f>TRUNC(J194/(1+$K$4)/(1+$K$6),2)</f>
        <v>0</v>
      </c>
      <c r="H194" s="23">
        <f t="shared" si="24"/>
        <v>0</v>
      </c>
      <c r="I194" s="3"/>
      <c r="J194" s="4"/>
      <c r="K194" s="164">
        <f t="shared" si="25"/>
        <v>0</v>
      </c>
      <c r="L194" s="32"/>
      <c r="M194" s="32"/>
      <c r="N194" s="32"/>
      <c r="O194" s="32"/>
      <c r="P194" s="32"/>
      <c r="Q194" s="32"/>
      <c r="R194" s="32"/>
      <c r="S194" s="32"/>
    </row>
    <row r="195" spans="1:19" s="107" customFormat="1" ht="12" customHeight="1">
      <c r="A195" s="154"/>
      <c r="B195" s="165" t="s">
        <v>393</v>
      </c>
      <c r="C195" s="162" t="s">
        <v>402</v>
      </c>
      <c r="D195" s="163">
        <v>1</v>
      </c>
      <c r="E195" s="11" t="s">
        <v>371</v>
      </c>
      <c r="F195" s="23">
        <f>TRUNC(I195/(1+$K$4),2)</f>
        <v>0</v>
      </c>
      <c r="G195" s="23">
        <f>TRUNC(J195/(1+$K$4)/(1+$K$6),2)</f>
        <v>0</v>
      </c>
      <c r="H195" s="23">
        <f t="shared" si="24"/>
        <v>0</v>
      </c>
      <c r="I195" s="3"/>
      <c r="J195" s="4"/>
      <c r="K195" s="164">
        <f t="shared" si="25"/>
        <v>0</v>
      </c>
      <c r="L195" s="32"/>
      <c r="M195" s="32"/>
      <c r="N195" s="32"/>
      <c r="O195" s="32"/>
      <c r="P195" s="32"/>
      <c r="Q195" s="32"/>
      <c r="R195" s="32"/>
      <c r="S195" s="32"/>
    </row>
    <row r="196" spans="1:19" s="107" customFormat="1" ht="12" customHeight="1">
      <c r="A196" s="154"/>
      <c r="B196" s="165" t="s">
        <v>425</v>
      </c>
      <c r="C196" s="162" t="s">
        <v>395</v>
      </c>
      <c r="D196" s="163">
        <v>1</v>
      </c>
      <c r="E196" s="11" t="s">
        <v>371</v>
      </c>
      <c r="F196" s="23">
        <f>TRUNC(I196/(1+$K$4),2)</f>
        <v>0</v>
      </c>
      <c r="G196" s="23">
        <f>TRUNC(J196/(1+$K$4)/(1+$K$6),2)</f>
        <v>0</v>
      </c>
      <c r="H196" s="23">
        <f t="shared" si="24"/>
        <v>0</v>
      </c>
      <c r="I196" s="3"/>
      <c r="J196" s="4"/>
      <c r="K196" s="164">
        <f t="shared" si="25"/>
        <v>0</v>
      </c>
      <c r="L196" s="32"/>
      <c r="M196" s="32"/>
      <c r="N196" s="32"/>
      <c r="O196" s="32"/>
      <c r="P196" s="32"/>
      <c r="Q196" s="32"/>
      <c r="R196" s="32"/>
      <c r="S196" s="32"/>
    </row>
    <row r="197" spans="1:19" s="107" customFormat="1" ht="12.75">
      <c r="A197" s="154"/>
      <c r="B197" s="161" t="s">
        <v>60</v>
      </c>
      <c r="C197" s="162" t="s">
        <v>396</v>
      </c>
      <c r="D197" s="163"/>
      <c r="E197" s="163"/>
      <c r="F197" s="23"/>
      <c r="G197" s="23"/>
      <c r="H197" s="23"/>
      <c r="I197" s="23"/>
      <c r="J197" s="121"/>
      <c r="K197" s="164"/>
      <c r="L197" s="32"/>
      <c r="M197" s="32"/>
      <c r="N197" s="32"/>
      <c r="O197" s="32"/>
      <c r="P197" s="32"/>
      <c r="Q197" s="32"/>
      <c r="R197" s="32"/>
      <c r="S197" s="32"/>
    </row>
    <row r="198" spans="1:19" s="107" customFormat="1" ht="12" customHeight="1">
      <c r="A198" s="154"/>
      <c r="B198" s="165" t="s">
        <v>398</v>
      </c>
      <c r="C198" s="162" t="s">
        <v>70</v>
      </c>
      <c r="D198" s="163">
        <v>550</v>
      </c>
      <c r="E198" s="11" t="s">
        <v>15</v>
      </c>
      <c r="F198" s="23">
        <f>TRUNC(I198/(1+$K$4),2)</f>
        <v>0</v>
      </c>
      <c r="G198" s="23">
        <f>TRUNC(J198/(1+$K$4)/(1+$K$6),2)</f>
        <v>0</v>
      </c>
      <c r="H198" s="23">
        <f t="shared" si="24"/>
        <v>0</v>
      </c>
      <c r="I198" s="3"/>
      <c r="J198" s="4"/>
      <c r="K198" s="164">
        <f t="shared" si="25"/>
        <v>0</v>
      </c>
      <c r="L198" s="32"/>
      <c r="M198" s="32"/>
      <c r="N198" s="32"/>
      <c r="O198" s="32"/>
      <c r="P198" s="32"/>
      <c r="Q198" s="32"/>
      <c r="R198" s="32"/>
      <c r="S198" s="32"/>
    </row>
    <row r="199" spans="1:19" s="107" customFormat="1" ht="12" customHeight="1">
      <c r="A199" s="154"/>
      <c r="B199" s="165" t="s">
        <v>399</v>
      </c>
      <c r="C199" s="162" t="s">
        <v>71</v>
      </c>
      <c r="D199" s="163">
        <v>800</v>
      </c>
      <c r="E199" s="11" t="s">
        <v>15</v>
      </c>
      <c r="F199" s="23">
        <f aca="true" t="shared" si="28" ref="F199:F206">TRUNC(I199/(1+$K$4),2)</f>
        <v>0</v>
      </c>
      <c r="G199" s="23">
        <f aca="true" t="shared" si="29" ref="G199:G206">TRUNC(J199/(1+$K$4)/(1+$K$6),2)</f>
        <v>0</v>
      </c>
      <c r="H199" s="23">
        <f t="shared" si="24"/>
        <v>0</v>
      </c>
      <c r="I199" s="3"/>
      <c r="J199" s="4"/>
      <c r="K199" s="164">
        <f t="shared" si="25"/>
        <v>0</v>
      </c>
      <c r="L199" s="32"/>
      <c r="M199" s="32"/>
      <c r="N199" s="32"/>
      <c r="O199" s="32"/>
      <c r="P199" s="32"/>
      <c r="Q199" s="32"/>
      <c r="R199" s="32"/>
      <c r="S199" s="32"/>
    </row>
    <row r="200" spans="1:19" s="107" customFormat="1" ht="12" customHeight="1">
      <c r="A200" s="154"/>
      <c r="B200" s="165" t="s">
        <v>426</v>
      </c>
      <c r="C200" s="162" t="s">
        <v>407</v>
      </c>
      <c r="D200" s="163">
        <v>150</v>
      </c>
      <c r="E200" s="11" t="s">
        <v>15</v>
      </c>
      <c r="F200" s="23">
        <f t="shared" si="28"/>
        <v>0</v>
      </c>
      <c r="G200" s="23">
        <f t="shared" si="29"/>
        <v>0</v>
      </c>
      <c r="H200" s="23">
        <f t="shared" si="24"/>
        <v>0</v>
      </c>
      <c r="I200" s="3"/>
      <c r="J200" s="4"/>
      <c r="K200" s="164">
        <f t="shared" si="25"/>
        <v>0</v>
      </c>
      <c r="L200" s="32"/>
      <c r="M200" s="32"/>
      <c r="N200" s="32"/>
      <c r="O200" s="32"/>
      <c r="P200" s="32"/>
      <c r="Q200" s="32"/>
      <c r="R200" s="32"/>
      <c r="S200" s="32"/>
    </row>
    <row r="201" spans="1:19" s="107" customFormat="1" ht="12.75">
      <c r="A201" s="154"/>
      <c r="B201" s="165" t="s">
        <v>61</v>
      </c>
      <c r="C201" s="162" t="s">
        <v>76</v>
      </c>
      <c r="D201" s="163">
        <v>3</v>
      </c>
      <c r="E201" s="163" t="s">
        <v>15</v>
      </c>
      <c r="F201" s="23">
        <f t="shared" si="28"/>
        <v>0</v>
      </c>
      <c r="G201" s="23">
        <f t="shared" si="29"/>
        <v>0</v>
      </c>
      <c r="H201" s="23">
        <f t="shared" si="24"/>
        <v>0</v>
      </c>
      <c r="I201" s="3"/>
      <c r="J201" s="4"/>
      <c r="K201" s="164">
        <f t="shared" si="25"/>
        <v>0</v>
      </c>
      <c r="L201" s="32"/>
      <c r="M201" s="32"/>
      <c r="N201" s="32"/>
      <c r="O201" s="32"/>
      <c r="P201" s="32"/>
      <c r="Q201" s="32"/>
      <c r="R201" s="32"/>
      <c r="S201" s="32"/>
    </row>
    <row r="202" spans="1:19" s="107" customFormat="1" ht="12.75">
      <c r="A202" s="154"/>
      <c r="B202" s="165" t="s">
        <v>63</v>
      </c>
      <c r="C202" s="162" t="s">
        <v>78</v>
      </c>
      <c r="D202" s="163">
        <v>1</v>
      </c>
      <c r="E202" s="11" t="s">
        <v>14</v>
      </c>
      <c r="F202" s="23">
        <f t="shared" si="28"/>
        <v>0</v>
      </c>
      <c r="G202" s="23">
        <f t="shared" si="29"/>
        <v>0</v>
      </c>
      <c r="H202" s="23">
        <f t="shared" si="24"/>
        <v>0</v>
      </c>
      <c r="I202" s="3"/>
      <c r="J202" s="4"/>
      <c r="K202" s="164">
        <f t="shared" si="25"/>
        <v>0</v>
      </c>
      <c r="L202" s="32"/>
      <c r="M202" s="32"/>
      <c r="N202" s="32"/>
      <c r="O202" s="32"/>
      <c r="P202" s="32"/>
      <c r="Q202" s="32"/>
      <c r="R202" s="32"/>
      <c r="S202" s="32"/>
    </row>
    <row r="203" spans="1:19" s="107" customFormat="1" ht="25.5">
      <c r="A203" s="154"/>
      <c r="B203" s="165" t="s">
        <v>65</v>
      </c>
      <c r="C203" s="168" t="s">
        <v>400</v>
      </c>
      <c r="D203" s="163">
        <v>33</v>
      </c>
      <c r="E203" s="163" t="s">
        <v>15</v>
      </c>
      <c r="F203" s="23">
        <f t="shared" si="28"/>
        <v>0</v>
      </c>
      <c r="G203" s="23">
        <f t="shared" si="29"/>
        <v>0</v>
      </c>
      <c r="H203" s="23">
        <f t="shared" si="24"/>
        <v>0</v>
      </c>
      <c r="I203" s="3"/>
      <c r="J203" s="4"/>
      <c r="K203" s="164">
        <f t="shared" si="25"/>
        <v>0</v>
      </c>
      <c r="L203" s="32"/>
      <c r="M203" s="32"/>
      <c r="N203" s="32"/>
      <c r="O203" s="32"/>
      <c r="P203" s="32"/>
      <c r="Q203" s="32"/>
      <c r="R203" s="32"/>
      <c r="S203" s="32"/>
    </row>
    <row r="204" spans="1:19" s="107" customFormat="1" ht="24.75" customHeight="1">
      <c r="A204" s="154"/>
      <c r="B204" s="165" t="s">
        <v>372</v>
      </c>
      <c r="C204" s="168" t="s">
        <v>401</v>
      </c>
      <c r="D204" s="163">
        <v>15</v>
      </c>
      <c r="E204" s="11" t="s">
        <v>14</v>
      </c>
      <c r="F204" s="23">
        <f t="shared" si="28"/>
        <v>0</v>
      </c>
      <c r="G204" s="23">
        <f t="shared" si="29"/>
        <v>0</v>
      </c>
      <c r="H204" s="23">
        <f t="shared" si="24"/>
        <v>0</v>
      </c>
      <c r="I204" s="3"/>
      <c r="J204" s="4"/>
      <c r="K204" s="164">
        <f t="shared" si="25"/>
        <v>0</v>
      </c>
      <c r="L204" s="32"/>
      <c r="M204" s="32"/>
      <c r="N204" s="32"/>
      <c r="O204" s="32"/>
      <c r="P204" s="32"/>
      <c r="Q204" s="32"/>
      <c r="R204" s="32"/>
      <c r="S204" s="32"/>
    </row>
    <row r="205" spans="1:19" s="107" customFormat="1" ht="12" customHeight="1">
      <c r="A205" s="154"/>
      <c r="B205" s="116">
        <v>3</v>
      </c>
      <c r="C205" s="117" t="s">
        <v>253</v>
      </c>
      <c r="D205" s="118"/>
      <c r="E205" s="119"/>
      <c r="F205" s="23"/>
      <c r="G205" s="23"/>
      <c r="H205" s="23"/>
      <c r="I205" s="120"/>
      <c r="J205" s="120"/>
      <c r="K205" s="164"/>
      <c r="L205" s="32"/>
      <c r="M205" s="32"/>
      <c r="N205" s="32"/>
      <c r="O205" s="32"/>
      <c r="P205" s="32"/>
      <c r="Q205" s="32"/>
      <c r="R205" s="32"/>
      <c r="S205" s="32"/>
    </row>
    <row r="206" spans="1:19" s="107" customFormat="1" ht="51">
      <c r="A206" s="154"/>
      <c r="B206" s="165" t="s">
        <v>67</v>
      </c>
      <c r="C206" s="168" t="s">
        <v>254</v>
      </c>
      <c r="D206" s="163">
        <v>3</v>
      </c>
      <c r="E206" s="11" t="s">
        <v>14</v>
      </c>
      <c r="F206" s="23">
        <f t="shared" si="28"/>
        <v>0</v>
      </c>
      <c r="G206" s="23">
        <f t="shared" si="29"/>
        <v>0</v>
      </c>
      <c r="H206" s="23">
        <f t="shared" si="24"/>
        <v>0</v>
      </c>
      <c r="I206" s="3"/>
      <c r="J206" s="4"/>
      <c r="K206" s="164">
        <f t="shared" si="25"/>
        <v>0</v>
      </c>
      <c r="L206" s="32"/>
      <c r="M206" s="32"/>
      <c r="N206" s="32"/>
      <c r="O206" s="32"/>
      <c r="P206" s="32"/>
      <c r="Q206" s="32"/>
      <c r="R206" s="32"/>
      <c r="S206" s="32"/>
    </row>
    <row r="207" spans="1:19" s="107" customFormat="1" ht="38.25">
      <c r="A207" s="154"/>
      <c r="B207" s="165" t="s">
        <v>261</v>
      </c>
      <c r="C207" s="168" t="s">
        <v>255</v>
      </c>
      <c r="D207" s="163">
        <v>6</v>
      </c>
      <c r="E207" s="11" t="s">
        <v>14</v>
      </c>
      <c r="F207" s="23">
        <f aca="true" t="shared" si="30" ref="F207:F212">TRUNC(I207/(1+$K$4),2)</f>
        <v>0</v>
      </c>
      <c r="G207" s="23">
        <f aca="true" t="shared" si="31" ref="G207:G212">TRUNC(J207/(1+$K$4)/(1+$K$6),2)</f>
        <v>0</v>
      </c>
      <c r="H207" s="23">
        <f t="shared" si="24"/>
        <v>0</v>
      </c>
      <c r="I207" s="4"/>
      <c r="J207" s="4"/>
      <c r="K207" s="164">
        <f t="shared" si="25"/>
        <v>0</v>
      </c>
      <c r="L207" s="32"/>
      <c r="M207" s="32"/>
      <c r="N207" s="32"/>
      <c r="O207" s="32"/>
      <c r="P207" s="32"/>
      <c r="Q207" s="32"/>
      <c r="R207" s="32"/>
      <c r="S207" s="32"/>
    </row>
    <row r="208" spans="1:19" s="107" customFormat="1" ht="12.75">
      <c r="A208" s="154"/>
      <c r="B208" s="165" t="s">
        <v>263</v>
      </c>
      <c r="C208" s="168" t="s">
        <v>256</v>
      </c>
      <c r="D208" s="163">
        <v>12</v>
      </c>
      <c r="E208" s="163" t="s">
        <v>15</v>
      </c>
      <c r="F208" s="23">
        <f t="shared" si="30"/>
        <v>0</v>
      </c>
      <c r="G208" s="23">
        <f t="shared" si="31"/>
        <v>0</v>
      </c>
      <c r="H208" s="23">
        <f t="shared" si="24"/>
        <v>0</v>
      </c>
      <c r="I208" s="3"/>
      <c r="J208" s="4"/>
      <c r="K208" s="164">
        <f t="shared" si="25"/>
        <v>0</v>
      </c>
      <c r="L208" s="32"/>
      <c r="M208" s="32"/>
      <c r="N208" s="32"/>
      <c r="O208" s="32"/>
      <c r="P208" s="32"/>
      <c r="Q208" s="32"/>
      <c r="R208" s="32"/>
      <c r="S208" s="32"/>
    </row>
    <row r="209" spans="1:19" s="107" customFormat="1" ht="38.25">
      <c r="A209" s="154"/>
      <c r="B209" s="165" t="s">
        <v>264</v>
      </c>
      <c r="C209" s="168" t="s">
        <v>257</v>
      </c>
      <c r="D209" s="163">
        <v>9</v>
      </c>
      <c r="E209" s="11" t="s">
        <v>14</v>
      </c>
      <c r="F209" s="23">
        <f t="shared" si="30"/>
        <v>0</v>
      </c>
      <c r="G209" s="23">
        <f t="shared" si="31"/>
        <v>0</v>
      </c>
      <c r="H209" s="23">
        <f t="shared" si="24"/>
        <v>0</v>
      </c>
      <c r="I209" s="3"/>
      <c r="J209" s="4"/>
      <c r="K209" s="164">
        <f t="shared" si="25"/>
        <v>0</v>
      </c>
      <c r="L209" s="32"/>
      <c r="M209" s="32"/>
      <c r="N209" s="32"/>
      <c r="O209" s="32"/>
      <c r="P209" s="32"/>
      <c r="Q209" s="32"/>
      <c r="R209" s="32"/>
      <c r="S209" s="32"/>
    </row>
    <row r="210" spans="1:19" s="107" customFormat="1" ht="12.75">
      <c r="A210" s="154"/>
      <c r="B210" s="165" t="s">
        <v>266</v>
      </c>
      <c r="C210" s="168" t="s">
        <v>78</v>
      </c>
      <c r="D210" s="163">
        <v>9</v>
      </c>
      <c r="E210" s="11" t="s">
        <v>14</v>
      </c>
      <c r="F210" s="23">
        <f t="shared" si="30"/>
        <v>0</v>
      </c>
      <c r="G210" s="23">
        <f t="shared" si="31"/>
        <v>0</v>
      </c>
      <c r="H210" s="23">
        <f t="shared" si="24"/>
        <v>0</v>
      </c>
      <c r="I210" s="3"/>
      <c r="J210" s="4"/>
      <c r="K210" s="164">
        <f t="shared" si="25"/>
        <v>0</v>
      </c>
      <c r="L210" s="32"/>
      <c r="M210" s="32"/>
      <c r="N210" s="32"/>
      <c r="O210" s="32"/>
      <c r="P210" s="32"/>
      <c r="Q210" s="32"/>
      <c r="R210" s="32"/>
      <c r="S210" s="32"/>
    </row>
    <row r="211" spans="1:19" s="107" customFormat="1" ht="12" customHeight="1">
      <c r="A211" s="154"/>
      <c r="B211" s="116">
        <v>4</v>
      </c>
      <c r="C211" s="117" t="s">
        <v>258</v>
      </c>
      <c r="D211" s="118"/>
      <c r="E211" s="119"/>
      <c r="F211" s="23"/>
      <c r="G211" s="23"/>
      <c r="H211" s="23"/>
      <c r="I211" s="120"/>
      <c r="J211" s="120"/>
      <c r="K211" s="164"/>
      <c r="L211" s="32"/>
      <c r="M211" s="32"/>
      <c r="N211" s="32"/>
      <c r="O211" s="32"/>
      <c r="P211" s="32"/>
      <c r="Q211" s="32"/>
      <c r="R211" s="32"/>
      <c r="S211" s="32"/>
    </row>
    <row r="212" spans="1:19" s="107" customFormat="1" ht="12.75">
      <c r="A212" s="154"/>
      <c r="B212" s="165" t="s">
        <v>115</v>
      </c>
      <c r="C212" s="162" t="s">
        <v>259</v>
      </c>
      <c r="D212" s="163">
        <v>24</v>
      </c>
      <c r="E212" s="163" t="s">
        <v>260</v>
      </c>
      <c r="F212" s="23">
        <f t="shared" si="30"/>
        <v>0</v>
      </c>
      <c r="G212" s="23">
        <f t="shared" si="31"/>
        <v>0</v>
      </c>
      <c r="H212" s="23">
        <f t="shared" si="24"/>
        <v>0</v>
      </c>
      <c r="I212" s="3"/>
      <c r="J212" s="4"/>
      <c r="K212" s="164">
        <f t="shared" si="25"/>
        <v>0</v>
      </c>
      <c r="L212" s="32"/>
      <c r="M212" s="32"/>
      <c r="N212" s="32"/>
      <c r="O212" s="32"/>
      <c r="P212" s="32"/>
      <c r="Q212" s="32"/>
      <c r="R212" s="32"/>
      <c r="S212" s="32"/>
    </row>
    <row r="213" spans="1:19" s="107" customFormat="1" ht="12.75">
      <c r="A213" s="154"/>
      <c r="B213" s="165" t="s">
        <v>116</v>
      </c>
      <c r="C213" s="162" t="s">
        <v>262</v>
      </c>
      <c r="D213" s="163">
        <v>15</v>
      </c>
      <c r="E213" s="163" t="s">
        <v>260</v>
      </c>
      <c r="F213" s="23">
        <f aca="true" t="shared" si="32" ref="F213:F220">TRUNC(I213/(1+$K$4),2)</f>
        <v>0</v>
      </c>
      <c r="G213" s="23">
        <f aca="true" t="shared" si="33" ref="G213:G220">TRUNC(J213/(1+$K$4)/(1+$K$6),2)</f>
        <v>0</v>
      </c>
      <c r="H213" s="23">
        <f t="shared" si="24"/>
        <v>0</v>
      </c>
      <c r="I213" s="3"/>
      <c r="J213" s="4"/>
      <c r="K213" s="164">
        <f t="shared" si="25"/>
        <v>0</v>
      </c>
      <c r="L213" s="32"/>
      <c r="M213" s="32"/>
      <c r="N213" s="32"/>
      <c r="O213" s="32"/>
      <c r="P213" s="32"/>
      <c r="Q213" s="32"/>
      <c r="R213" s="32"/>
      <c r="S213" s="32"/>
    </row>
    <row r="214" spans="1:19" s="107" customFormat="1" ht="12" customHeight="1">
      <c r="A214" s="154"/>
      <c r="B214" s="165" t="s">
        <v>366</v>
      </c>
      <c r="C214" s="162" t="s">
        <v>78</v>
      </c>
      <c r="D214" s="163">
        <v>3</v>
      </c>
      <c r="E214" s="11" t="s">
        <v>14</v>
      </c>
      <c r="F214" s="23">
        <f t="shared" si="32"/>
        <v>0</v>
      </c>
      <c r="G214" s="23">
        <f t="shared" si="33"/>
        <v>0</v>
      </c>
      <c r="H214" s="23">
        <f t="shared" si="24"/>
        <v>0</v>
      </c>
      <c r="I214" s="3"/>
      <c r="J214" s="4"/>
      <c r="K214" s="164">
        <f t="shared" si="25"/>
        <v>0</v>
      </c>
      <c r="L214" s="32"/>
      <c r="M214" s="32"/>
      <c r="N214" s="32"/>
      <c r="O214" s="32"/>
      <c r="P214" s="32"/>
      <c r="Q214" s="32"/>
      <c r="R214" s="32"/>
      <c r="S214" s="32"/>
    </row>
    <row r="215" spans="1:19" s="107" customFormat="1" ht="25.5">
      <c r="A215" s="154"/>
      <c r="B215" s="165" t="s">
        <v>270</v>
      </c>
      <c r="C215" s="168" t="s">
        <v>265</v>
      </c>
      <c r="D215" s="163">
        <v>2</v>
      </c>
      <c r="E215" s="11" t="s">
        <v>14</v>
      </c>
      <c r="F215" s="23">
        <f t="shared" si="32"/>
        <v>0</v>
      </c>
      <c r="G215" s="23">
        <f t="shared" si="33"/>
        <v>0</v>
      </c>
      <c r="H215" s="23">
        <f t="shared" si="24"/>
        <v>0</v>
      </c>
      <c r="I215" s="3"/>
      <c r="J215" s="4"/>
      <c r="K215" s="164">
        <f t="shared" si="25"/>
        <v>0</v>
      </c>
      <c r="L215" s="32"/>
      <c r="M215" s="32"/>
      <c r="N215" s="32"/>
      <c r="O215" s="32"/>
      <c r="P215" s="32"/>
      <c r="Q215" s="32"/>
      <c r="R215" s="32"/>
      <c r="S215" s="32"/>
    </row>
    <row r="216" spans="1:19" s="107" customFormat="1" ht="24.75" customHeight="1">
      <c r="A216" s="154"/>
      <c r="B216" s="165" t="s">
        <v>271</v>
      </c>
      <c r="C216" s="168" t="s">
        <v>267</v>
      </c>
      <c r="D216" s="163">
        <v>2</v>
      </c>
      <c r="E216" s="11" t="s">
        <v>14</v>
      </c>
      <c r="F216" s="23">
        <f t="shared" si="32"/>
        <v>0</v>
      </c>
      <c r="G216" s="23">
        <f t="shared" si="33"/>
        <v>0</v>
      </c>
      <c r="H216" s="23">
        <f t="shared" si="24"/>
        <v>0</v>
      </c>
      <c r="I216" s="3"/>
      <c r="J216" s="4"/>
      <c r="K216" s="164">
        <f t="shared" si="25"/>
        <v>0</v>
      </c>
      <c r="L216" s="32"/>
      <c r="M216" s="32"/>
      <c r="N216" s="32"/>
      <c r="O216" s="32"/>
      <c r="P216" s="32"/>
      <c r="Q216" s="32"/>
      <c r="R216" s="32"/>
      <c r="S216" s="32"/>
    </row>
    <row r="217" spans="1:19" s="107" customFormat="1" ht="12.75">
      <c r="A217" s="154"/>
      <c r="B217" s="165" t="s">
        <v>367</v>
      </c>
      <c r="C217" s="168" t="s">
        <v>268</v>
      </c>
      <c r="D217" s="163">
        <v>200</v>
      </c>
      <c r="E217" s="163" t="s">
        <v>15</v>
      </c>
      <c r="F217" s="23">
        <f t="shared" si="32"/>
        <v>0</v>
      </c>
      <c r="G217" s="23">
        <f t="shared" si="33"/>
        <v>0</v>
      </c>
      <c r="H217" s="23">
        <f t="shared" si="24"/>
        <v>0</v>
      </c>
      <c r="I217" s="3"/>
      <c r="J217" s="4"/>
      <c r="K217" s="164">
        <f t="shared" si="25"/>
        <v>0</v>
      </c>
      <c r="L217" s="32"/>
      <c r="M217" s="32"/>
      <c r="N217" s="32"/>
      <c r="O217" s="32"/>
      <c r="P217" s="32"/>
      <c r="Q217" s="32"/>
      <c r="R217" s="32"/>
      <c r="S217" s="32"/>
    </row>
    <row r="218" spans="1:19" s="107" customFormat="1" ht="12.75">
      <c r="A218" s="154"/>
      <c r="B218" s="165" t="s">
        <v>369</v>
      </c>
      <c r="C218" s="162" t="s">
        <v>269</v>
      </c>
      <c r="D218" s="163">
        <v>300</v>
      </c>
      <c r="E218" s="163" t="s">
        <v>15</v>
      </c>
      <c r="F218" s="23">
        <f t="shared" si="32"/>
        <v>0</v>
      </c>
      <c r="G218" s="23">
        <f t="shared" si="33"/>
        <v>0</v>
      </c>
      <c r="H218" s="23">
        <f t="shared" si="24"/>
        <v>0</v>
      </c>
      <c r="I218" s="3"/>
      <c r="J218" s="4"/>
      <c r="K218" s="164">
        <f t="shared" si="25"/>
        <v>0</v>
      </c>
      <c r="L218" s="32"/>
      <c r="M218" s="32"/>
      <c r="N218" s="32"/>
      <c r="O218" s="32"/>
      <c r="P218" s="32"/>
      <c r="Q218" s="32"/>
      <c r="R218" s="32"/>
      <c r="S218" s="32"/>
    </row>
    <row r="219" spans="1:19" s="107" customFormat="1" ht="12.75">
      <c r="A219" s="154"/>
      <c r="B219" s="116">
        <v>5</v>
      </c>
      <c r="C219" s="117" t="s">
        <v>465</v>
      </c>
      <c r="D219" s="118"/>
      <c r="E219" s="119"/>
      <c r="F219" s="23"/>
      <c r="G219" s="23"/>
      <c r="H219" s="23"/>
      <c r="I219" s="120"/>
      <c r="J219" s="120"/>
      <c r="K219" s="164"/>
      <c r="L219" s="32"/>
      <c r="M219" s="32"/>
      <c r="N219" s="32"/>
      <c r="O219" s="32"/>
      <c r="P219" s="32"/>
      <c r="Q219" s="32"/>
      <c r="R219" s="32"/>
      <c r="S219" s="32"/>
    </row>
    <row r="220" spans="1:19" s="107" customFormat="1" ht="12.75">
      <c r="A220" s="154"/>
      <c r="B220" s="165" t="s">
        <v>276</v>
      </c>
      <c r="C220" s="168" t="s">
        <v>166</v>
      </c>
      <c r="D220" s="163">
        <v>2</v>
      </c>
      <c r="E220" s="11" t="s">
        <v>14</v>
      </c>
      <c r="F220" s="23">
        <f t="shared" si="32"/>
        <v>0</v>
      </c>
      <c r="G220" s="23">
        <f t="shared" si="33"/>
        <v>0</v>
      </c>
      <c r="H220" s="23">
        <f t="shared" si="24"/>
        <v>0</v>
      </c>
      <c r="I220" s="3"/>
      <c r="J220" s="4"/>
      <c r="K220" s="164">
        <f t="shared" si="25"/>
        <v>0</v>
      </c>
      <c r="L220" s="32"/>
      <c r="M220" s="32"/>
      <c r="N220" s="32"/>
      <c r="O220" s="32"/>
      <c r="P220" s="32"/>
      <c r="Q220" s="32"/>
      <c r="R220" s="32"/>
      <c r="S220" s="32"/>
    </row>
    <row r="221" spans="1:19" s="107" customFormat="1" ht="38.25">
      <c r="A221" s="154"/>
      <c r="B221" s="165" t="s">
        <v>278</v>
      </c>
      <c r="C221" s="168" t="s">
        <v>368</v>
      </c>
      <c r="D221" s="163">
        <v>30</v>
      </c>
      <c r="E221" s="163" t="s">
        <v>15</v>
      </c>
      <c r="F221" s="23">
        <f aca="true" t="shared" si="34" ref="F221:F226">TRUNC(I221/(1+$K$4),2)</f>
        <v>0</v>
      </c>
      <c r="G221" s="23">
        <f aca="true" t="shared" si="35" ref="G221:G226">TRUNC(J221/(1+$K$4)/(1+$K$6),2)</f>
        <v>0</v>
      </c>
      <c r="H221" s="23">
        <f t="shared" si="24"/>
        <v>0</v>
      </c>
      <c r="I221" s="3"/>
      <c r="J221" s="4"/>
      <c r="K221" s="164">
        <f t="shared" si="25"/>
        <v>0</v>
      </c>
      <c r="L221" s="32"/>
      <c r="M221" s="32"/>
      <c r="N221" s="32"/>
      <c r="O221" s="32"/>
      <c r="P221" s="32"/>
      <c r="Q221" s="32"/>
      <c r="R221" s="32"/>
      <c r="S221" s="32"/>
    </row>
    <row r="222" spans="1:19" s="107" customFormat="1" ht="38.25">
      <c r="A222" s="154"/>
      <c r="B222" s="165" t="s">
        <v>280</v>
      </c>
      <c r="C222" s="168" t="s">
        <v>370</v>
      </c>
      <c r="D222" s="163">
        <v>6</v>
      </c>
      <c r="E222" s="11" t="s">
        <v>14</v>
      </c>
      <c r="F222" s="23">
        <f t="shared" si="34"/>
        <v>0</v>
      </c>
      <c r="G222" s="23">
        <f t="shared" si="35"/>
        <v>0</v>
      </c>
      <c r="H222" s="23">
        <f aca="true" t="shared" si="36" ref="H222:H285">SUM(F222:G222)*D222</f>
        <v>0</v>
      </c>
      <c r="I222" s="3"/>
      <c r="J222" s="4"/>
      <c r="K222" s="164">
        <f aca="true" t="shared" si="37" ref="K222:K251">SUM(I222,J222)*D222</f>
        <v>0</v>
      </c>
      <c r="L222" s="32"/>
      <c r="M222" s="32"/>
      <c r="N222" s="32"/>
      <c r="O222" s="32"/>
      <c r="P222" s="32"/>
      <c r="Q222" s="32"/>
      <c r="R222" s="32"/>
      <c r="S222" s="32"/>
    </row>
    <row r="223" spans="1:19" s="107" customFormat="1" ht="25.5">
      <c r="A223" s="154"/>
      <c r="B223" s="165" t="s">
        <v>282</v>
      </c>
      <c r="C223" s="168" t="s">
        <v>167</v>
      </c>
      <c r="D223" s="163">
        <v>1</v>
      </c>
      <c r="E223" s="11" t="s">
        <v>14</v>
      </c>
      <c r="F223" s="23">
        <f t="shared" si="34"/>
        <v>0</v>
      </c>
      <c r="G223" s="23">
        <f t="shared" si="35"/>
        <v>0</v>
      </c>
      <c r="H223" s="23">
        <f t="shared" si="36"/>
        <v>0</v>
      </c>
      <c r="I223" s="3"/>
      <c r="J223" s="4"/>
      <c r="K223" s="164">
        <f t="shared" si="37"/>
        <v>0</v>
      </c>
      <c r="L223" s="32"/>
      <c r="M223" s="32"/>
      <c r="N223" s="32"/>
      <c r="O223" s="32"/>
      <c r="P223" s="32"/>
      <c r="Q223" s="32"/>
      <c r="R223" s="32"/>
      <c r="S223" s="32"/>
    </row>
    <row r="224" spans="1:19" s="107" customFormat="1" ht="25.5">
      <c r="A224" s="154"/>
      <c r="B224" s="165" t="s">
        <v>284</v>
      </c>
      <c r="C224" s="168" t="s">
        <v>168</v>
      </c>
      <c r="D224" s="163">
        <v>1</v>
      </c>
      <c r="E224" s="11" t="s">
        <v>14</v>
      </c>
      <c r="F224" s="23">
        <f t="shared" si="34"/>
        <v>0</v>
      </c>
      <c r="G224" s="23">
        <f t="shared" si="35"/>
        <v>0</v>
      </c>
      <c r="H224" s="23">
        <f t="shared" si="36"/>
        <v>0</v>
      </c>
      <c r="I224" s="3"/>
      <c r="J224" s="4"/>
      <c r="K224" s="164">
        <f t="shared" si="37"/>
        <v>0</v>
      </c>
      <c r="L224" s="32"/>
      <c r="M224" s="32"/>
      <c r="N224" s="32"/>
      <c r="O224" s="32"/>
      <c r="P224" s="32"/>
      <c r="Q224" s="32"/>
      <c r="R224" s="32"/>
      <c r="S224" s="32"/>
    </row>
    <row r="225" spans="1:19" s="107" customFormat="1" ht="12" customHeight="1">
      <c r="A225" s="154"/>
      <c r="B225" s="116">
        <v>6</v>
      </c>
      <c r="C225" s="117" t="s">
        <v>272</v>
      </c>
      <c r="D225" s="118"/>
      <c r="E225" s="119"/>
      <c r="F225" s="23"/>
      <c r="G225" s="23"/>
      <c r="H225" s="23"/>
      <c r="I225" s="120"/>
      <c r="J225" s="120"/>
      <c r="K225" s="164"/>
      <c r="L225" s="32"/>
      <c r="M225" s="32"/>
      <c r="N225" s="32"/>
      <c r="O225" s="32"/>
      <c r="P225" s="32"/>
      <c r="Q225" s="32"/>
      <c r="R225" s="32"/>
      <c r="S225" s="32"/>
    </row>
    <row r="226" spans="1:19" s="107" customFormat="1" ht="12" customHeight="1">
      <c r="A226" s="154"/>
      <c r="B226" s="165" t="s">
        <v>125</v>
      </c>
      <c r="C226" s="162" t="s">
        <v>273</v>
      </c>
      <c r="D226" s="163">
        <v>100</v>
      </c>
      <c r="E226" s="163" t="s">
        <v>15</v>
      </c>
      <c r="F226" s="23">
        <f t="shared" si="34"/>
        <v>0</v>
      </c>
      <c r="G226" s="23">
        <f t="shared" si="35"/>
        <v>0</v>
      </c>
      <c r="H226" s="23">
        <f t="shared" si="36"/>
        <v>0</v>
      </c>
      <c r="I226" s="3"/>
      <c r="J226" s="4"/>
      <c r="K226" s="164">
        <f t="shared" si="37"/>
        <v>0</v>
      </c>
      <c r="L226" s="32"/>
      <c r="M226" s="32"/>
      <c r="N226" s="32"/>
      <c r="O226" s="32"/>
      <c r="P226" s="32"/>
      <c r="Q226" s="32"/>
      <c r="R226" s="32"/>
      <c r="S226" s="32"/>
    </row>
    <row r="227" spans="1:19" s="107" customFormat="1" ht="12.75">
      <c r="A227" s="154"/>
      <c r="B227" s="165" t="s">
        <v>298</v>
      </c>
      <c r="C227" s="168" t="s">
        <v>274</v>
      </c>
      <c r="D227" s="163">
        <v>100</v>
      </c>
      <c r="E227" s="163" t="s">
        <v>15</v>
      </c>
      <c r="F227" s="23">
        <f aca="true" t="shared" si="38" ref="F227:F235">TRUNC(I227/(1+$K$4),2)</f>
        <v>0</v>
      </c>
      <c r="G227" s="23">
        <f aca="true" t="shared" si="39" ref="G227:G237">TRUNC(J227/(1+$K$4)/(1+$K$6),2)</f>
        <v>0</v>
      </c>
      <c r="H227" s="23">
        <f t="shared" si="36"/>
        <v>0</v>
      </c>
      <c r="I227" s="3"/>
      <c r="J227" s="4"/>
      <c r="K227" s="164">
        <f t="shared" si="37"/>
        <v>0</v>
      </c>
      <c r="L227" s="32"/>
      <c r="M227" s="32"/>
      <c r="N227" s="32"/>
      <c r="O227" s="32"/>
      <c r="P227" s="32"/>
      <c r="Q227" s="32"/>
      <c r="R227" s="32"/>
      <c r="S227" s="32"/>
    </row>
    <row r="228" spans="1:19" s="107" customFormat="1" ht="12" customHeight="1">
      <c r="A228" s="154"/>
      <c r="B228" s="165" t="s">
        <v>300</v>
      </c>
      <c r="C228" s="162" t="s">
        <v>256</v>
      </c>
      <c r="D228" s="163">
        <v>9</v>
      </c>
      <c r="E228" s="163" t="s">
        <v>15</v>
      </c>
      <c r="F228" s="23">
        <f t="shared" si="38"/>
        <v>0</v>
      </c>
      <c r="G228" s="23">
        <f t="shared" si="39"/>
        <v>0</v>
      </c>
      <c r="H228" s="23">
        <f t="shared" si="36"/>
        <v>0</v>
      </c>
      <c r="I228" s="3"/>
      <c r="J228" s="4"/>
      <c r="K228" s="164">
        <f t="shared" si="37"/>
        <v>0</v>
      </c>
      <c r="L228" s="32"/>
      <c r="M228" s="32"/>
      <c r="N228" s="32"/>
      <c r="O228" s="32"/>
      <c r="P228" s="32"/>
      <c r="Q228" s="32"/>
      <c r="R228" s="32"/>
      <c r="S228" s="32"/>
    </row>
    <row r="229" spans="1:19" s="107" customFormat="1" ht="25.5">
      <c r="A229" s="154"/>
      <c r="B229" s="165" t="s">
        <v>302</v>
      </c>
      <c r="C229" s="168" t="s">
        <v>275</v>
      </c>
      <c r="D229" s="163">
        <v>4</v>
      </c>
      <c r="E229" s="11" t="s">
        <v>14</v>
      </c>
      <c r="F229" s="23">
        <f t="shared" si="38"/>
        <v>0</v>
      </c>
      <c r="G229" s="23">
        <f t="shared" si="39"/>
        <v>0</v>
      </c>
      <c r="H229" s="23">
        <f t="shared" si="36"/>
        <v>0</v>
      </c>
      <c r="I229" s="3"/>
      <c r="J229" s="4"/>
      <c r="K229" s="164">
        <f t="shared" si="37"/>
        <v>0</v>
      </c>
      <c r="L229" s="32"/>
      <c r="M229" s="32"/>
      <c r="N229" s="32"/>
      <c r="O229" s="32"/>
      <c r="P229" s="32"/>
      <c r="Q229" s="32"/>
      <c r="R229" s="32"/>
      <c r="S229" s="32"/>
    </row>
    <row r="230" spans="1:19" s="107" customFormat="1" ht="25.5">
      <c r="A230" s="154"/>
      <c r="B230" s="165" t="s">
        <v>303</v>
      </c>
      <c r="C230" s="168" t="s">
        <v>277</v>
      </c>
      <c r="D230" s="163">
        <v>3</v>
      </c>
      <c r="E230" s="11" t="s">
        <v>14</v>
      </c>
      <c r="F230" s="23">
        <f t="shared" si="38"/>
        <v>0</v>
      </c>
      <c r="G230" s="23">
        <f t="shared" si="39"/>
        <v>0</v>
      </c>
      <c r="H230" s="23">
        <f t="shared" si="36"/>
        <v>0</v>
      </c>
      <c r="I230" s="3"/>
      <c r="J230" s="4"/>
      <c r="K230" s="164">
        <f t="shared" si="37"/>
        <v>0</v>
      </c>
      <c r="L230" s="32"/>
      <c r="M230" s="32"/>
      <c r="N230" s="32"/>
      <c r="O230" s="32"/>
      <c r="P230" s="32"/>
      <c r="Q230" s="32"/>
      <c r="R230" s="32"/>
      <c r="S230" s="32"/>
    </row>
    <row r="231" spans="1:19" s="107" customFormat="1" ht="25.5">
      <c r="A231" s="154"/>
      <c r="B231" s="165" t="s">
        <v>304</v>
      </c>
      <c r="C231" s="168" t="s">
        <v>279</v>
      </c>
      <c r="D231" s="163">
        <v>2</v>
      </c>
      <c r="E231" s="11" t="s">
        <v>14</v>
      </c>
      <c r="F231" s="23">
        <f t="shared" si="38"/>
        <v>0</v>
      </c>
      <c r="G231" s="23">
        <f t="shared" si="39"/>
        <v>0</v>
      </c>
      <c r="H231" s="23">
        <f t="shared" si="36"/>
        <v>0</v>
      </c>
      <c r="I231" s="3"/>
      <c r="J231" s="4"/>
      <c r="K231" s="164">
        <f t="shared" si="37"/>
        <v>0</v>
      </c>
      <c r="L231" s="32"/>
      <c r="M231" s="32"/>
      <c r="N231" s="32"/>
      <c r="O231" s="32"/>
      <c r="P231" s="32"/>
      <c r="Q231" s="32"/>
      <c r="R231" s="32"/>
      <c r="S231" s="32"/>
    </row>
    <row r="232" spans="1:19" s="107" customFormat="1" ht="12" customHeight="1">
      <c r="A232" s="154"/>
      <c r="B232" s="165" t="s">
        <v>305</v>
      </c>
      <c r="C232" s="168" t="s">
        <v>281</v>
      </c>
      <c r="D232" s="163">
        <v>2</v>
      </c>
      <c r="E232" s="11" t="s">
        <v>14</v>
      </c>
      <c r="F232" s="23">
        <f t="shared" si="38"/>
        <v>0</v>
      </c>
      <c r="G232" s="23">
        <f t="shared" si="39"/>
        <v>0</v>
      </c>
      <c r="H232" s="23">
        <f t="shared" si="36"/>
        <v>0</v>
      </c>
      <c r="I232" s="3"/>
      <c r="J232" s="4"/>
      <c r="K232" s="164">
        <f t="shared" si="37"/>
        <v>0</v>
      </c>
      <c r="L232" s="32"/>
      <c r="M232" s="32"/>
      <c r="N232" s="32"/>
      <c r="O232" s="32"/>
      <c r="P232" s="32"/>
      <c r="Q232" s="32"/>
      <c r="R232" s="32"/>
      <c r="S232" s="32"/>
    </row>
    <row r="233" spans="1:19" s="107" customFormat="1" ht="12.75">
      <c r="A233" s="154"/>
      <c r="B233" s="165" t="s">
        <v>306</v>
      </c>
      <c r="C233" s="168" t="s">
        <v>283</v>
      </c>
      <c r="D233" s="163">
        <v>3</v>
      </c>
      <c r="E233" s="11" t="s">
        <v>14</v>
      </c>
      <c r="F233" s="23">
        <f t="shared" si="38"/>
        <v>0</v>
      </c>
      <c r="G233" s="23">
        <f t="shared" si="39"/>
        <v>0</v>
      </c>
      <c r="H233" s="23">
        <f t="shared" si="36"/>
        <v>0</v>
      </c>
      <c r="I233" s="3"/>
      <c r="J233" s="4"/>
      <c r="K233" s="164">
        <f t="shared" si="37"/>
        <v>0</v>
      </c>
      <c r="L233" s="32"/>
      <c r="M233" s="32"/>
      <c r="N233" s="32"/>
      <c r="O233" s="32"/>
      <c r="P233" s="32"/>
      <c r="Q233" s="32"/>
      <c r="R233" s="32"/>
      <c r="S233" s="32"/>
    </row>
    <row r="234" spans="1:19" s="107" customFormat="1" ht="12.75">
      <c r="A234" s="154"/>
      <c r="B234" s="165" t="s">
        <v>308</v>
      </c>
      <c r="C234" s="168" t="s">
        <v>285</v>
      </c>
      <c r="D234" s="163">
        <v>1</v>
      </c>
      <c r="E234" s="11" t="s">
        <v>14</v>
      </c>
      <c r="F234" s="23">
        <f t="shared" si="38"/>
        <v>0</v>
      </c>
      <c r="G234" s="23">
        <f t="shared" si="39"/>
        <v>0</v>
      </c>
      <c r="H234" s="23">
        <f t="shared" si="36"/>
        <v>0</v>
      </c>
      <c r="I234" s="3"/>
      <c r="J234" s="4"/>
      <c r="K234" s="164">
        <f t="shared" si="37"/>
        <v>0</v>
      </c>
      <c r="L234" s="32"/>
      <c r="M234" s="32"/>
      <c r="N234" s="32"/>
      <c r="O234" s="32"/>
      <c r="P234" s="32"/>
      <c r="Q234" s="32"/>
      <c r="R234" s="32"/>
      <c r="S234" s="32"/>
    </row>
    <row r="235" spans="1:19" s="107" customFormat="1" ht="12.75">
      <c r="A235" s="154"/>
      <c r="B235" s="165" t="s">
        <v>309</v>
      </c>
      <c r="C235" s="168" t="s">
        <v>286</v>
      </c>
      <c r="D235" s="163">
        <v>3</v>
      </c>
      <c r="E235" s="11" t="s">
        <v>14</v>
      </c>
      <c r="F235" s="23">
        <f t="shared" si="38"/>
        <v>0</v>
      </c>
      <c r="G235" s="23">
        <f t="shared" si="39"/>
        <v>0</v>
      </c>
      <c r="H235" s="23">
        <f t="shared" si="36"/>
        <v>0</v>
      </c>
      <c r="I235" s="3"/>
      <c r="J235" s="4"/>
      <c r="K235" s="164">
        <f t="shared" si="37"/>
        <v>0</v>
      </c>
      <c r="L235" s="32"/>
      <c r="M235" s="32"/>
      <c r="N235" s="32"/>
      <c r="O235" s="32"/>
      <c r="P235" s="32"/>
      <c r="Q235" s="32"/>
      <c r="R235" s="32"/>
      <c r="S235" s="32"/>
    </row>
    <row r="236" spans="1:19" s="107" customFormat="1" ht="12.75">
      <c r="A236" s="154"/>
      <c r="B236" s="165" t="s">
        <v>310</v>
      </c>
      <c r="C236" s="168" t="s">
        <v>287</v>
      </c>
      <c r="D236" s="163">
        <v>15</v>
      </c>
      <c r="E236" s="11" t="s">
        <v>14</v>
      </c>
      <c r="F236" s="23" t="s">
        <v>99</v>
      </c>
      <c r="G236" s="23">
        <f t="shared" si="39"/>
        <v>0</v>
      </c>
      <c r="H236" s="23">
        <f t="shared" si="36"/>
        <v>0</v>
      </c>
      <c r="I236" s="23" t="s">
        <v>99</v>
      </c>
      <c r="J236" s="4"/>
      <c r="K236" s="164">
        <f t="shared" si="37"/>
        <v>0</v>
      </c>
      <c r="L236" s="32"/>
      <c r="M236" s="32"/>
      <c r="N236" s="32"/>
      <c r="O236" s="32"/>
      <c r="P236" s="32"/>
      <c r="Q236" s="32"/>
      <c r="R236" s="32"/>
      <c r="S236" s="32"/>
    </row>
    <row r="237" spans="1:19" s="107" customFormat="1" ht="12.75">
      <c r="A237" s="154"/>
      <c r="B237" s="165" t="s">
        <v>311</v>
      </c>
      <c r="C237" s="168" t="s">
        <v>288</v>
      </c>
      <c r="D237" s="163">
        <v>4</v>
      </c>
      <c r="E237" s="11" t="s">
        <v>14</v>
      </c>
      <c r="F237" s="23">
        <f>TRUNC(I237/(1+$K$4),2)</f>
        <v>0</v>
      </c>
      <c r="G237" s="23">
        <f t="shared" si="39"/>
        <v>0</v>
      </c>
      <c r="H237" s="23">
        <f t="shared" si="36"/>
        <v>0</v>
      </c>
      <c r="I237" s="3"/>
      <c r="J237" s="4"/>
      <c r="K237" s="164">
        <f t="shared" si="37"/>
        <v>0</v>
      </c>
      <c r="L237" s="32"/>
      <c r="M237" s="32"/>
      <c r="N237" s="32"/>
      <c r="O237" s="32"/>
      <c r="P237" s="32"/>
      <c r="Q237" s="32"/>
      <c r="R237" s="32"/>
      <c r="S237" s="32"/>
    </row>
    <row r="238" spans="1:19" s="107" customFormat="1" ht="40.5" customHeight="1">
      <c r="A238" s="154"/>
      <c r="B238" s="165" t="s">
        <v>312</v>
      </c>
      <c r="C238" s="168" t="s">
        <v>289</v>
      </c>
      <c r="D238" s="163">
        <v>1</v>
      </c>
      <c r="E238" s="11" t="s">
        <v>14</v>
      </c>
      <c r="F238" s="23">
        <f aca="true" t="shared" si="40" ref="F238:F244">TRUNC(I238/(1+$K$4),2)</f>
        <v>0</v>
      </c>
      <c r="G238" s="23">
        <f>TRUNC(J238/(1+$K$4)/(1+$K$6),2)</f>
        <v>0</v>
      </c>
      <c r="H238" s="23">
        <f t="shared" si="36"/>
        <v>0</v>
      </c>
      <c r="I238" s="3"/>
      <c r="J238" s="4"/>
      <c r="K238" s="164">
        <f t="shared" si="37"/>
        <v>0</v>
      </c>
      <c r="L238" s="32"/>
      <c r="M238" s="32"/>
      <c r="N238" s="32"/>
      <c r="O238" s="32"/>
      <c r="P238" s="32"/>
      <c r="Q238" s="32"/>
      <c r="R238" s="32"/>
      <c r="S238" s="32"/>
    </row>
    <row r="239" spans="1:19" s="107" customFormat="1" ht="51">
      <c r="A239" s="154"/>
      <c r="B239" s="165" t="s">
        <v>314</v>
      </c>
      <c r="C239" s="168" t="s">
        <v>403</v>
      </c>
      <c r="D239" s="163">
        <v>1</v>
      </c>
      <c r="E239" s="11" t="s">
        <v>14</v>
      </c>
      <c r="F239" s="23">
        <f t="shared" si="40"/>
        <v>0</v>
      </c>
      <c r="G239" s="23">
        <f>TRUNC(J239/(1+$K$4)/(1+$K$6),2)</f>
        <v>0</v>
      </c>
      <c r="H239" s="23">
        <f t="shared" si="36"/>
        <v>0</v>
      </c>
      <c r="I239" s="3"/>
      <c r="J239" s="4"/>
      <c r="K239" s="164">
        <f t="shared" si="37"/>
        <v>0</v>
      </c>
      <c r="L239" s="32"/>
      <c r="M239" s="32"/>
      <c r="N239" s="32"/>
      <c r="O239" s="32"/>
      <c r="P239" s="32"/>
      <c r="Q239" s="32"/>
      <c r="R239" s="32"/>
      <c r="S239" s="32"/>
    </row>
    <row r="240" spans="1:19" s="107" customFormat="1" ht="12" customHeight="1">
      <c r="A240" s="154"/>
      <c r="B240" s="165" t="s">
        <v>316</v>
      </c>
      <c r="C240" s="162" t="s">
        <v>290</v>
      </c>
      <c r="D240" s="163">
        <v>15</v>
      </c>
      <c r="E240" s="163" t="s">
        <v>15</v>
      </c>
      <c r="F240" s="23">
        <f t="shared" si="40"/>
        <v>0</v>
      </c>
      <c r="G240" s="23">
        <f>TRUNC(J240/(1+$K$4)/(1+$K$6),2)</f>
        <v>0</v>
      </c>
      <c r="H240" s="23">
        <f t="shared" si="36"/>
        <v>0</v>
      </c>
      <c r="I240" s="3"/>
      <c r="J240" s="4"/>
      <c r="K240" s="164">
        <f t="shared" si="37"/>
        <v>0</v>
      </c>
      <c r="L240" s="32"/>
      <c r="M240" s="32"/>
      <c r="N240" s="32"/>
      <c r="O240" s="32"/>
      <c r="P240" s="32"/>
      <c r="Q240" s="32"/>
      <c r="R240" s="32"/>
      <c r="S240" s="32"/>
    </row>
    <row r="241" spans="1:19" s="107" customFormat="1" ht="12.75">
      <c r="A241" s="154"/>
      <c r="B241" s="165" t="s">
        <v>318</v>
      </c>
      <c r="C241" s="162" t="s">
        <v>291</v>
      </c>
      <c r="D241" s="163">
        <v>40</v>
      </c>
      <c r="E241" s="11" t="s">
        <v>14</v>
      </c>
      <c r="F241" s="23">
        <f t="shared" si="40"/>
        <v>0</v>
      </c>
      <c r="G241" s="23" t="s">
        <v>99</v>
      </c>
      <c r="H241" s="23">
        <f t="shared" si="36"/>
        <v>0</v>
      </c>
      <c r="I241" s="3"/>
      <c r="J241" s="121" t="s">
        <v>99</v>
      </c>
      <c r="K241" s="164">
        <f t="shared" si="37"/>
        <v>0</v>
      </c>
      <c r="L241" s="32"/>
      <c r="M241" s="32"/>
      <c r="N241" s="32"/>
      <c r="O241" s="32"/>
      <c r="P241" s="32"/>
      <c r="Q241" s="32"/>
      <c r="R241" s="32"/>
      <c r="S241" s="32"/>
    </row>
    <row r="242" spans="1:19" s="107" customFormat="1" ht="12.75">
      <c r="A242" s="154"/>
      <c r="B242" s="165" t="s">
        <v>320</v>
      </c>
      <c r="C242" s="162" t="s">
        <v>292</v>
      </c>
      <c r="D242" s="163">
        <v>30</v>
      </c>
      <c r="E242" s="11" t="s">
        <v>14</v>
      </c>
      <c r="F242" s="23">
        <f t="shared" si="40"/>
        <v>0</v>
      </c>
      <c r="G242" s="23" t="s">
        <v>99</v>
      </c>
      <c r="H242" s="23">
        <f t="shared" si="36"/>
        <v>0</v>
      </c>
      <c r="I242" s="3"/>
      <c r="J242" s="121" t="s">
        <v>99</v>
      </c>
      <c r="K242" s="164">
        <f t="shared" si="37"/>
        <v>0</v>
      </c>
      <c r="L242" s="32"/>
      <c r="M242" s="32"/>
      <c r="N242" s="32"/>
      <c r="O242" s="32"/>
      <c r="P242" s="32"/>
      <c r="Q242" s="32"/>
      <c r="R242" s="32"/>
      <c r="S242" s="32"/>
    </row>
    <row r="243" spans="1:19" s="107" customFormat="1" ht="12" customHeight="1">
      <c r="A243" s="154"/>
      <c r="B243" s="165" t="s">
        <v>321</v>
      </c>
      <c r="C243" s="162" t="s">
        <v>293</v>
      </c>
      <c r="D243" s="163">
        <v>6</v>
      </c>
      <c r="E243" s="11" t="s">
        <v>14</v>
      </c>
      <c r="F243" s="23">
        <f t="shared" si="40"/>
        <v>0</v>
      </c>
      <c r="G243" s="23" t="s">
        <v>99</v>
      </c>
      <c r="H243" s="23">
        <f t="shared" si="36"/>
        <v>0</v>
      </c>
      <c r="I243" s="3"/>
      <c r="J243" s="121" t="s">
        <v>99</v>
      </c>
      <c r="K243" s="164">
        <f t="shared" si="37"/>
        <v>0</v>
      </c>
      <c r="L243" s="32"/>
      <c r="M243" s="32"/>
      <c r="N243" s="32"/>
      <c r="O243" s="32"/>
      <c r="P243" s="32"/>
      <c r="Q243" s="32"/>
      <c r="R243" s="32"/>
      <c r="S243" s="32"/>
    </row>
    <row r="244" spans="1:19" s="107" customFormat="1" ht="12" customHeight="1">
      <c r="A244" s="154"/>
      <c r="B244" s="165" t="s">
        <v>323</v>
      </c>
      <c r="C244" s="162" t="s">
        <v>294</v>
      </c>
      <c r="D244" s="163">
        <v>1</v>
      </c>
      <c r="E244" s="11" t="s">
        <v>14</v>
      </c>
      <c r="F244" s="23">
        <f t="shared" si="40"/>
        <v>0</v>
      </c>
      <c r="G244" s="23">
        <f>TRUNC(J244/(1+$K$4)/(1+$K$6),2)</f>
        <v>0</v>
      </c>
      <c r="H244" s="23">
        <f t="shared" si="36"/>
        <v>0</v>
      </c>
      <c r="I244" s="3"/>
      <c r="J244" s="4"/>
      <c r="K244" s="164">
        <f t="shared" si="37"/>
        <v>0</v>
      </c>
      <c r="L244" s="32"/>
      <c r="M244" s="32"/>
      <c r="N244" s="32"/>
      <c r="O244" s="32"/>
      <c r="P244" s="32"/>
      <c r="Q244" s="32"/>
      <c r="R244" s="32"/>
      <c r="S244" s="32"/>
    </row>
    <row r="245" spans="1:19" s="107" customFormat="1" ht="12" customHeight="1">
      <c r="A245" s="154"/>
      <c r="B245" s="165" t="s">
        <v>324</v>
      </c>
      <c r="C245" s="162" t="s">
        <v>295</v>
      </c>
      <c r="D245" s="163">
        <v>1</v>
      </c>
      <c r="E245" s="11" t="s">
        <v>14</v>
      </c>
      <c r="F245" s="23" t="s">
        <v>99</v>
      </c>
      <c r="G245" s="23">
        <f>TRUNC(J245/(1+$K$4)/(1+$K$6),2)</f>
        <v>0</v>
      </c>
      <c r="H245" s="23">
        <f t="shared" si="36"/>
        <v>0</v>
      </c>
      <c r="I245" s="23" t="s">
        <v>99</v>
      </c>
      <c r="J245" s="4"/>
      <c r="K245" s="164">
        <f t="shared" si="37"/>
        <v>0</v>
      </c>
      <c r="L245" s="32"/>
      <c r="M245" s="32"/>
      <c r="N245" s="32"/>
      <c r="O245" s="32"/>
      <c r="P245" s="32"/>
      <c r="Q245" s="32"/>
      <c r="R245" s="32"/>
      <c r="S245" s="32"/>
    </row>
    <row r="246" spans="1:19" s="107" customFormat="1" ht="25.5">
      <c r="A246" s="154"/>
      <c r="B246" s="165" t="s">
        <v>325</v>
      </c>
      <c r="C246" s="162" t="s">
        <v>296</v>
      </c>
      <c r="D246" s="163">
        <v>1</v>
      </c>
      <c r="E246" s="163" t="s">
        <v>35</v>
      </c>
      <c r="F246" s="170" t="s">
        <v>99</v>
      </c>
      <c r="G246" s="23">
        <f>TRUNC(J246/(1+$K$4)/(1+$K$6),2)</f>
        <v>0</v>
      </c>
      <c r="H246" s="23">
        <f t="shared" si="36"/>
        <v>0</v>
      </c>
      <c r="I246" s="23" t="s">
        <v>99</v>
      </c>
      <c r="J246" s="4"/>
      <c r="K246" s="164">
        <f t="shared" si="37"/>
        <v>0</v>
      </c>
      <c r="L246" s="32"/>
      <c r="M246" s="32"/>
      <c r="N246" s="32"/>
      <c r="O246" s="32"/>
      <c r="P246" s="32"/>
      <c r="Q246" s="32"/>
      <c r="R246" s="32"/>
      <c r="S246" s="32"/>
    </row>
    <row r="247" spans="1:19" s="107" customFormat="1" ht="25.5">
      <c r="A247" s="154"/>
      <c r="B247" s="116">
        <v>7</v>
      </c>
      <c r="C247" s="117" t="s">
        <v>297</v>
      </c>
      <c r="D247" s="118"/>
      <c r="E247" s="119"/>
      <c r="F247" s="120"/>
      <c r="G247" s="23"/>
      <c r="H247" s="23"/>
      <c r="I247" s="120"/>
      <c r="J247" s="120"/>
      <c r="K247" s="164"/>
      <c r="L247" s="32"/>
      <c r="M247" s="32"/>
      <c r="N247" s="32"/>
      <c r="O247" s="32"/>
      <c r="P247" s="32"/>
      <c r="Q247" s="32"/>
      <c r="R247" s="32"/>
      <c r="S247" s="32"/>
    </row>
    <row r="248" spans="1:19" s="107" customFormat="1" ht="25.5">
      <c r="A248" s="154"/>
      <c r="B248" s="165" t="s">
        <v>152</v>
      </c>
      <c r="C248" s="168" t="s">
        <v>275</v>
      </c>
      <c r="D248" s="163">
        <v>30</v>
      </c>
      <c r="E248" s="11" t="s">
        <v>14</v>
      </c>
      <c r="F248" s="23">
        <f>TRUNC(I248/(1+$K$4),2)</f>
        <v>0</v>
      </c>
      <c r="G248" s="23">
        <f>TRUNC(J248/(1+$K$4)/(1+$K$6),2)</f>
        <v>0</v>
      </c>
      <c r="H248" s="23">
        <f t="shared" si="36"/>
        <v>0</v>
      </c>
      <c r="I248" s="3"/>
      <c r="J248" s="4"/>
      <c r="K248" s="164">
        <f t="shared" si="37"/>
        <v>0</v>
      </c>
      <c r="L248" s="32"/>
      <c r="M248" s="32"/>
      <c r="N248" s="32"/>
      <c r="O248" s="32"/>
      <c r="P248" s="32"/>
      <c r="Q248" s="32"/>
      <c r="R248" s="32"/>
      <c r="S248" s="32"/>
    </row>
    <row r="249" spans="1:19" s="107" customFormat="1" ht="38.25">
      <c r="A249" s="154"/>
      <c r="B249" s="165" t="s">
        <v>154</v>
      </c>
      <c r="C249" s="168" t="s">
        <v>257</v>
      </c>
      <c r="D249" s="163">
        <v>9</v>
      </c>
      <c r="E249" s="11" t="s">
        <v>14</v>
      </c>
      <c r="F249" s="23">
        <f>TRUNC(I249/(1+$K$4),2)</f>
        <v>0</v>
      </c>
      <c r="G249" s="23">
        <f>TRUNC(J249/(1+$K$4)/(1+$K$6),2)</f>
        <v>0</v>
      </c>
      <c r="H249" s="23">
        <f t="shared" si="36"/>
        <v>0</v>
      </c>
      <c r="I249" s="3"/>
      <c r="J249" s="4"/>
      <c r="K249" s="164">
        <f t="shared" si="37"/>
        <v>0</v>
      </c>
      <c r="L249" s="32"/>
      <c r="M249" s="32"/>
      <c r="N249" s="32"/>
      <c r="O249" s="32"/>
      <c r="P249" s="32"/>
      <c r="Q249" s="32"/>
      <c r="R249" s="32"/>
      <c r="S249" s="32"/>
    </row>
    <row r="250" spans="1:19" s="107" customFormat="1" ht="25.5">
      <c r="A250" s="154"/>
      <c r="B250" s="165" t="s">
        <v>156</v>
      </c>
      <c r="C250" s="168" t="s">
        <v>299</v>
      </c>
      <c r="D250" s="163">
        <v>3</v>
      </c>
      <c r="E250" s="11" t="s">
        <v>14</v>
      </c>
      <c r="F250" s="23">
        <f>TRUNC(I250/(1+$K$4),2)</f>
        <v>0</v>
      </c>
      <c r="G250" s="23">
        <f>TRUNC(J250/(1+$K$4)/(1+$K$6),2)</f>
        <v>0</v>
      </c>
      <c r="H250" s="23">
        <f t="shared" si="36"/>
        <v>0</v>
      </c>
      <c r="I250" s="3"/>
      <c r="J250" s="4"/>
      <c r="K250" s="164">
        <f t="shared" si="37"/>
        <v>0</v>
      </c>
      <c r="L250" s="32"/>
      <c r="M250" s="32"/>
      <c r="N250" s="32"/>
      <c r="O250" s="32"/>
      <c r="P250" s="32"/>
      <c r="Q250" s="32"/>
      <c r="R250" s="32"/>
      <c r="S250" s="32"/>
    </row>
    <row r="251" spans="1:19" s="107" customFormat="1" ht="25.5">
      <c r="A251" s="154"/>
      <c r="B251" s="165" t="s">
        <v>158</v>
      </c>
      <c r="C251" s="168" t="s">
        <v>301</v>
      </c>
      <c r="D251" s="163">
        <v>20</v>
      </c>
      <c r="E251" s="11" t="s">
        <v>14</v>
      </c>
      <c r="F251" s="23">
        <f>TRUNC(I251/(1+$K$4),2)</f>
        <v>0</v>
      </c>
      <c r="G251" s="23">
        <f>TRUNC(J251/(1+$K$4)/(1+$K$6),2)</f>
        <v>0</v>
      </c>
      <c r="H251" s="23">
        <f t="shared" si="36"/>
        <v>0</v>
      </c>
      <c r="I251" s="3"/>
      <c r="J251" s="4"/>
      <c r="K251" s="164">
        <f t="shared" si="37"/>
        <v>0</v>
      </c>
      <c r="L251" s="32"/>
      <c r="M251" s="32"/>
      <c r="N251" s="32"/>
      <c r="O251" s="32"/>
      <c r="P251" s="32"/>
      <c r="Q251" s="32"/>
      <c r="R251" s="32"/>
      <c r="S251" s="32"/>
    </row>
    <row r="252" spans="1:19" s="107" customFormat="1" ht="51">
      <c r="A252" s="171"/>
      <c r="B252" s="172" t="s">
        <v>331</v>
      </c>
      <c r="C252" s="168" t="s">
        <v>438</v>
      </c>
      <c r="D252" s="173">
        <v>9</v>
      </c>
      <c r="E252" s="173" t="s">
        <v>35</v>
      </c>
      <c r="F252" s="27">
        <f>TRUNC(I252/(1+$K$4),2)</f>
        <v>0</v>
      </c>
      <c r="G252" s="24">
        <f>TRUNC(J252/(1+$K$4)/(1+$K$6),2)</f>
        <v>0</v>
      </c>
      <c r="H252" s="24">
        <f t="shared" si="36"/>
        <v>0</v>
      </c>
      <c r="I252" s="229"/>
      <c r="J252" s="229"/>
      <c r="K252" s="174">
        <f>SUM(I252,J252)*D252</f>
        <v>0</v>
      </c>
      <c r="L252" s="32"/>
      <c r="M252" s="32"/>
      <c r="N252" s="32"/>
      <c r="O252" s="32"/>
      <c r="P252" s="32"/>
      <c r="Q252" s="32"/>
      <c r="R252" s="32"/>
      <c r="S252" s="32"/>
    </row>
    <row r="253" spans="1:19" s="107" customFormat="1" ht="12.75">
      <c r="A253" s="175"/>
      <c r="B253" s="176"/>
      <c r="C253" s="168" t="s">
        <v>439</v>
      </c>
      <c r="D253" s="177"/>
      <c r="E253" s="177"/>
      <c r="F253" s="28"/>
      <c r="G253" s="25"/>
      <c r="H253" s="25"/>
      <c r="I253" s="230"/>
      <c r="J253" s="230"/>
      <c r="K253" s="178"/>
      <c r="L253" s="32"/>
      <c r="M253" s="32"/>
      <c r="N253" s="32"/>
      <c r="O253" s="32"/>
      <c r="P253" s="32"/>
      <c r="Q253" s="32"/>
      <c r="R253" s="32"/>
      <c r="S253" s="32"/>
    </row>
    <row r="254" spans="1:19" s="107" customFormat="1" ht="12" customHeight="1">
      <c r="A254" s="175"/>
      <c r="B254" s="176"/>
      <c r="C254" s="168" t="s">
        <v>440</v>
      </c>
      <c r="D254" s="177"/>
      <c r="E254" s="177"/>
      <c r="F254" s="28"/>
      <c r="G254" s="25"/>
      <c r="H254" s="25"/>
      <c r="I254" s="230"/>
      <c r="J254" s="230"/>
      <c r="K254" s="178"/>
      <c r="L254" s="32"/>
      <c r="M254" s="32"/>
      <c r="N254" s="32"/>
      <c r="O254" s="32"/>
      <c r="P254" s="32"/>
      <c r="Q254" s="32"/>
      <c r="R254" s="32"/>
      <c r="S254" s="32"/>
    </row>
    <row r="255" spans="1:19" s="107" customFormat="1" ht="12" customHeight="1">
      <c r="A255" s="175"/>
      <c r="B255" s="176"/>
      <c r="C255" s="168" t="s">
        <v>441</v>
      </c>
      <c r="D255" s="177"/>
      <c r="E255" s="177"/>
      <c r="F255" s="28"/>
      <c r="G255" s="25"/>
      <c r="H255" s="25"/>
      <c r="I255" s="230"/>
      <c r="J255" s="230"/>
      <c r="K255" s="178"/>
      <c r="L255" s="32"/>
      <c r="M255" s="32"/>
      <c r="N255" s="32"/>
      <c r="O255" s="32"/>
      <c r="P255" s="32"/>
      <c r="Q255" s="32"/>
      <c r="R255" s="32"/>
      <c r="S255" s="32"/>
    </row>
    <row r="256" spans="1:19" s="107" customFormat="1" ht="12" customHeight="1">
      <c r="A256" s="179"/>
      <c r="B256" s="180"/>
      <c r="C256" s="168" t="s">
        <v>442</v>
      </c>
      <c r="D256" s="181"/>
      <c r="E256" s="181"/>
      <c r="F256" s="29"/>
      <c r="G256" s="26"/>
      <c r="H256" s="26"/>
      <c r="I256" s="231"/>
      <c r="J256" s="231"/>
      <c r="K256" s="182"/>
      <c r="L256" s="32"/>
      <c r="M256" s="32"/>
      <c r="N256" s="32"/>
      <c r="O256" s="32"/>
      <c r="P256" s="32"/>
      <c r="Q256" s="32"/>
      <c r="R256" s="32"/>
      <c r="S256" s="32"/>
    </row>
    <row r="257" spans="1:19" s="107" customFormat="1" ht="12" customHeight="1">
      <c r="A257" s="154"/>
      <c r="B257" s="165" t="s">
        <v>377</v>
      </c>
      <c r="C257" s="162" t="s">
        <v>307</v>
      </c>
      <c r="D257" s="163">
        <v>50</v>
      </c>
      <c r="E257" s="11" t="s">
        <v>14</v>
      </c>
      <c r="F257" s="23" t="s">
        <v>99</v>
      </c>
      <c r="G257" s="23">
        <f>TRUNC(J257/(1+$K$4)/(1+$K$6),2)</f>
        <v>0</v>
      </c>
      <c r="H257" s="23">
        <f t="shared" si="36"/>
        <v>0</v>
      </c>
      <c r="I257" s="23" t="s">
        <v>99</v>
      </c>
      <c r="J257" s="4"/>
      <c r="K257" s="164">
        <f>SUM(I257:J257)*D257</f>
        <v>0</v>
      </c>
      <c r="L257" s="32"/>
      <c r="M257" s="32"/>
      <c r="N257" s="32"/>
      <c r="O257" s="32"/>
      <c r="P257" s="32"/>
      <c r="Q257" s="32"/>
      <c r="R257" s="32"/>
      <c r="S257" s="32"/>
    </row>
    <row r="258" spans="1:19" s="107" customFormat="1" ht="12" customHeight="1">
      <c r="A258" s="154"/>
      <c r="B258" s="165" t="s">
        <v>378</v>
      </c>
      <c r="C258" s="162" t="s">
        <v>273</v>
      </c>
      <c r="D258" s="163">
        <v>700</v>
      </c>
      <c r="E258" s="163" t="s">
        <v>15</v>
      </c>
      <c r="F258" s="170">
        <f>TRUNC(I258/(1+$K$4),2)</f>
        <v>0</v>
      </c>
      <c r="G258" s="23">
        <f>TRUNC(J258/(1+$K$4)/(1+$K$6),2)</f>
        <v>0</v>
      </c>
      <c r="H258" s="23">
        <f t="shared" si="36"/>
        <v>0</v>
      </c>
      <c r="I258" s="3"/>
      <c r="J258" s="4"/>
      <c r="K258" s="164">
        <f aca="true" t="shared" si="41" ref="K258:K293">SUM(I258:J258)*D258</f>
        <v>0</v>
      </c>
      <c r="L258" s="32"/>
      <c r="M258" s="32"/>
      <c r="N258" s="32"/>
      <c r="O258" s="32"/>
      <c r="P258" s="32"/>
      <c r="Q258" s="32"/>
      <c r="R258" s="32"/>
      <c r="S258" s="32"/>
    </row>
    <row r="259" spans="1:19" s="107" customFormat="1" ht="12.75">
      <c r="A259" s="154"/>
      <c r="B259" s="165" t="s">
        <v>379</v>
      </c>
      <c r="C259" s="162" t="s">
        <v>313</v>
      </c>
      <c r="D259" s="163">
        <v>9</v>
      </c>
      <c r="E259" s="163" t="s">
        <v>15</v>
      </c>
      <c r="F259" s="170">
        <f>TRUNC(I259/(1+$K$4),2)</f>
        <v>0</v>
      </c>
      <c r="G259" s="23">
        <f>TRUNC(J259/(1+$K$4)/(1+$K$6),2)</f>
        <v>0</v>
      </c>
      <c r="H259" s="23">
        <f t="shared" si="36"/>
        <v>0</v>
      </c>
      <c r="I259" s="3"/>
      <c r="J259" s="4"/>
      <c r="K259" s="164">
        <f t="shared" si="41"/>
        <v>0</v>
      </c>
      <c r="L259" s="32"/>
      <c r="M259" s="32"/>
      <c r="N259" s="32"/>
      <c r="O259" s="32"/>
      <c r="P259" s="32"/>
      <c r="Q259" s="32"/>
      <c r="R259" s="32"/>
      <c r="S259" s="32"/>
    </row>
    <row r="260" spans="1:11" ht="12.75">
      <c r="A260" s="154"/>
      <c r="B260" s="165" t="s">
        <v>380</v>
      </c>
      <c r="C260" s="162" t="s">
        <v>338</v>
      </c>
      <c r="D260" s="163">
        <v>15</v>
      </c>
      <c r="E260" s="163" t="s">
        <v>260</v>
      </c>
      <c r="F260" s="170">
        <f>TRUNC(I260/(1+$K$4),2)</f>
        <v>0</v>
      </c>
      <c r="G260" s="23">
        <f>TRUNC(J260/(1+$K$4)/(1+$K$6),2)</f>
        <v>0</v>
      </c>
      <c r="H260" s="23">
        <f t="shared" si="36"/>
        <v>0</v>
      </c>
      <c r="I260" s="3"/>
      <c r="J260" s="4"/>
      <c r="K260" s="164">
        <f t="shared" si="41"/>
        <v>0</v>
      </c>
    </row>
    <row r="261" spans="1:19" s="107" customFormat="1" ht="12.75">
      <c r="A261" s="154"/>
      <c r="B261" s="165" t="s">
        <v>381</v>
      </c>
      <c r="C261" s="162" t="s">
        <v>315</v>
      </c>
      <c r="D261" s="163"/>
      <c r="E261" s="163"/>
      <c r="F261" s="170"/>
      <c r="G261" s="23"/>
      <c r="H261" s="23"/>
      <c r="I261" s="23"/>
      <c r="J261" s="121"/>
      <c r="K261" s="164"/>
      <c r="L261" s="32"/>
      <c r="M261" s="32"/>
      <c r="N261" s="32"/>
      <c r="O261" s="32"/>
      <c r="P261" s="32"/>
      <c r="Q261" s="32"/>
      <c r="R261" s="32"/>
      <c r="S261" s="32"/>
    </row>
    <row r="262" spans="1:19" s="107" customFormat="1" ht="12.75">
      <c r="A262" s="154"/>
      <c r="B262" s="165" t="s">
        <v>444</v>
      </c>
      <c r="C262" s="162" t="s">
        <v>443</v>
      </c>
      <c r="D262" s="163">
        <v>12</v>
      </c>
      <c r="E262" s="11" t="s">
        <v>14</v>
      </c>
      <c r="F262" s="170">
        <f>TRUNC(I262/(1+$K$4),2)</f>
        <v>0</v>
      </c>
      <c r="G262" s="23">
        <f>TRUNC(J262/(1+$K$4)/(1+$K$6),2)</f>
        <v>0</v>
      </c>
      <c r="H262" s="23">
        <f t="shared" si="36"/>
        <v>0</v>
      </c>
      <c r="I262" s="3"/>
      <c r="J262" s="4"/>
      <c r="K262" s="164">
        <f t="shared" si="41"/>
        <v>0</v>
      </c>
      <c r="L262" s="32"/>
      <c r="M262" s="32"/>
      <c r="N262" s="32"/>
      <c r="O262" s="32"/>
      <c r="P262" s="32"/>
      <c r="Q262" s="32"/>
      <c r="R262" s="32"/>
      <c r="S262" s="32"/>
    </row>
    <row r="263" spans="1:19" s="107" customFormat="1" ht="12.75">
      <c r="A263" s="154"/>
      <c r="B263" s="165" t="s">
        <v>445</v>
      </c>
      <c r="C263" s="162" t="s">
        <v>317</v>
      </c>
      <c r="D263" s="163">
        <v>4</v>
      </c>
      <c r="E263" s="11" t="s">
        <v>14</v>
      </c>
      <c r="F263" s="170">
        <f>TRUNC(I263/(1+$K$4),2)</f>
        <v>0</v>
      </c>
      <c r="G263" s="23">
        <f>TRUNC(J263/(1+$K$4)/(1+$K$6),2)</f>
        <v>0</v>
      </c>
      <c r="H263" s="23">
        <f t="shared" si="36"/>
        <v>0</v>
      </c>
      <c r="I263" s="3"/>
      <c r="J263" s="4"/>
      <c r="K263" s="164">
        <f t="shared" si="41"/>
        <v>0</v>
      </c>
      <c r="L263" s="32"/>
      <c r="M263" s="32"/>
      <c r="N263" s="32"/>
      <c r="O263" s="32"/>
      <c r="P263" s="32"/>
      <c r="Q263" s="32"/>
      <c r="R263" s="32"/>
      <c r="S263" s="32"/>
    </row>
    <row r="264" spans="1:19" s="107" customFormat="1" ht="12.75">
      <c r="A264" s="154"/>
      <c r="B264" s="165" t="s">
        <v>382</v>
      </c>
      <c r="C264" s="168" t="s">
        <v>319</v>
      </c>
      <c r="D264" s="163"/>
      <c r="E264" s="163"/>
      <c r="F264" s="170"/>
      <c r="G264" s="23"/>
      <c r="H264" s="23"/>
      <c r="I264" s="23"/>
      <c r="J264" s="121"/>
      <c r="K264" s="164"/>
      <c r="L264" s="32"/>
      <c r="M264" s="32"/>
      <c r="N264" s="32"/>
      <c r="O264" s="32"/>
      <c r="P264" s="32"/>
      <c r="Q264" s="32"/>
      <c r="R264" s="32"/>
      <c r="S264" s="32"/>
    </row>
    <row r="265" spans="1:19" s="107" customFormat="1" ht="12" customHeight="1">
      <c r="A265" s="154"/>
      <c r="B265" s="165" t="s">
        <v>446</v>
      </c>
      <c r="C265" s="162" t="s">
        <v>317</v>
      </c>
      <c r="D265" s="163">
        <v>3</v>
      </c>
      <c r="E265" s="11" t="s">
        <v>14</v>
      </c>
      <c r="F265" s="170">
        <f>TRUNC(I265/(1+$K$4),2)</f>
        <v>0</v>
      </c>
      <c r="G265" s="23">
        <f>TRUNC(J265/(1+$K$4)/(1+$K$6),2)</f>
        <v>0</v>
      </c>
      <c r="H265" s="23">
        <f t="shared" si="36"/>
        <v>0</v>
      </c>
      <c r="I265" s="3"/>
      <c r="J265" s="4"/>
      <c r="K265" s="164">
        <f t="shared" si="41"/>
        <v>0</v>
      </c>
      <c r="L265" s="32"/>
      <c r="M265" s="32"/>
      <c r="N265" s="32"/>
      <c r="O265" s="32"/>
      <c r="P265" s="32"/>
      <c r="Q265" s="32"/>
      <c r="R265" s="32"/>
      <c r="S265" s="32"/>
    </row>
    <row r="266" spans="1:19" s="107" customFormat="1" ht="12" customHeight="1">
      <c r="A266" s="154"/>
      <c r="B266" s="165" t="s">
        <v>383</v>
      </c>
      <c r="C266" s="168" t="s">
        <v>322</v>
      </c>
      <c r="D266" s="163">
        <v>3</v>
      </c>
      <c r="E266" s="11" t="s">
        <v>14</v>
      </c>
      <c r="F266" s="170">
        <f aca="true" t="shared" si="42" ref="F266:F273">TRUNC(I266/(1+$K$4),2)</f>
        <v>0</v>
      </c>
      <c r="G266" s="23">
        <f aca="true" t="shared" si="43" ref="G266:G273">TRUNC(J266/(1+$K$4)/(1+$K$6),2)</f>
        <v>0</v>
      </c>
      <c r="H266" s="23">
        <f t="shared" si="36"/>
        <v>0</v>
      </c>
      <c r="I266" s="3"/>
      <c r="J266" s="4"/>
      <c r="K266" s="164">
        <f t="shared" si="41"/>
        <v>0</v>
      </c>
      <c r="L266" s="32"/>
      <c r="M266" s="32"/>
      <c r="N266" s="32"/>
      <c r="O266" s="32"/>
      <c r="P266" s="32"/>
      <c r="Q266" s="32"/>
      <c r="R266" s="32"/>
      <c r="S266" s="32"/>
    </row>
    <row r="267" spans="1:19" s="107" customFormat="1" ht="12" customHeight="1">
      <c r="A267" s="154"/>
      <c r="B267" s="165" t="s">
        <v>384</v>
      </c>
      <c r="C267" s="162" t="s">
        <v>330</v>
      </c>
      <c r="D267" s="163">
        <v>3</v>
      </c>
      <c r="E267" s="11" t="s">
        <v>14</v>
      </c>
      <c r="F267" s="170">
        <f t="shared" si="42"/>
        <v>0</v>
      </c>
      <c r="G267" s="23">
        <f t="shared" si="43"/>
        <v>0</v>
      </c>
      <c r="H267" s="23">
        <f t="shared" si="36"/>
        <v>0</v>
      </c>
      <c r="I267" s="3"/>
      <c r="J267" s="4"/>
      <c r="K267" s="164">
        <f t="shared" si="41"/>
        <v>0</v>
      </c>
      <c r="L267" s="32"/>
      <c r="M267" s="32"/>
      <c r="N267" s="32"/>
      <c r="O267" s="32"/>
      <c r="P267" s="32"/>
      <c r="Q267" s="32"/>
      <c r="R267" s="32"/>
      <c r="S267" s="32"/>
    </row>
    <row r="268" spans="1:19" s="107" customFormat="1" ht="12.75">
      <c r="A268" s="154"/>
      <c r="B268" s="165" t="s">
        <v>385</v>
      </c>
      <c r="C268" s="162" t="s">
        <v>337</v>
      </c>
      <c r="D268" s="163">
        <v>200</v>
      </c>
      <c r="E268" s="163" t="s">
        <v>260</v>
      </c>
      <c r="F268" s="170">
        <f t="shared" si="42"/>
        <v>0</v>
      </c>
      <c r="G268" s="23">
        <f t="shared" si="43"/>
        <v>0</v>
      </c>
      <c r="H268" s="23">
        <f t="shared" si="36"/>
        <v>0</v>
      </c>
      <c r="I268" s="3"/>
      <c r="J268" s="4"/>
      <c r="K268" s="164">
        <f t="shared" si="41"/>
        <v>0</v>
      </c>
      <c r="L268" s="32"/>
      <c r="M268" s="32"/>
      <c r="N268" s="32"/>
      <c r="O268" s="32"/>
      <c r="P268" s="32"/>
      <c r="Q268" s="32"/>
      <c r="R268" s="32"/>
      <c r="S268" s="32"/>
    </row>
    <row r="269" spans="1:19" s="107" customFormat="1" ht="12" customHeight="1">
      <c r="A269" s="154"/>
      <c r="B269" s="165" t="s">
        <v>386</v>
      </c>
      <c r="C269" s="162" t="s">
        <v>447</v>
      </c>
      <c r="D269" s="163">
        <v>3</v>
      </c>
      <c r="E269" s="11" t="s">
        <v>371</v>
      </c>
      <c r="F269" s="170">
        <f t="shared" si="42"/>
        <v>0</v>
      </c>
      <c r="G269" s="23">
        <f t="shared" si="43"/>
        <v>0</v>
      </c>
      <c r="H269" s="23">
        <f t="shared" si="36"/>
        <v>0</v>
      </c>
      <c r="I269" s="3"/>
      <c r="J269" s="4"/>
      <c r="K269" s="164">
        <f t="shared" si="41"/>
        <v>0</v>
      </c>
      <c r="L269" s="32"/>
      <c r="M269" s="32"/>
      <c r="N269" s="32"/>
      <c r="O269" s="32"/>
      <c r="P269" s="32"/>
      <c r="Q269" s="32"/>
      <c r="R269" s="32"/>
      <c r="S269" s="32"/>
    </row>
    <row r="270" spans="1:19" s="107" customFormat="1" ht="12" customHeight="1">
      <c r="A270" s="154"/>
      <c r="B270" s="165" t="s">
        <v>387</v>
      </c>
      <c r="C270" s="162" t="s">
        <v>448</v>
      </c>
      <c r="D270" s="163">
        <v>60</v>
      </c>
      <c r="E270" s="163" t="s">
        <v>15</v>
      </c>
      <c r="F270" s="170">
        <f t="shared" si="42"/>
        <v>0</v>
      </c>
      <c r="G270" s="23">
        <f t="shared" si="43"/>
        <v>0</v>
      </c>
      <c r="H270" s="23">
        <f t="shared" si="36"/>
        <v>0</v>
      </c>
      <c r="I270" s="3"/>
      <c r="J270" s="4"/>
      <c r="K270" s="164">
        <f t="shared" si="41"/>
        <v>0</v>
      </c>
      <c r="L270" s="32"/>
      <c r="M270" s="32"/>
      <c r="N270" s="32"/>
      <c r="O270" s="32"/>
      <c r="P270" s="32"/>
      <c r="Q270" s="32"/>
      <c r="R270" s="32"/>
      <c r="S270" s="32"/>
    </row>
    <row r="271" spans="1:19" s="107" customFormat="1" ht="12.75">
      <c r="A271" s="154"/>
      <c r="B271" s="165" t="s">
        <v>388</v>
      </c>
      <c r="C271" s="162" t="s">
        <v>326</v>
      </c>
      <c r="D271" s="163">
        <v>8</v>
      </c>
      <c r="E271" s="163" t="s">
        <v>15</v>
      </c>
      <c r="F271" s="170">
        <f t="shared" si="42"/>
        <v>0</v>
      </c>
      <c r="G271" s="23">
        <f t="shared" si="43"/>
        <v>0</v>
      </c>
      <c r="H271" s="23">
        <f t="shared" si="36"/>
        <v>0</v>
      </c>
      <c r="I271" s="3"/>
      <c r="J271" s="4"/>
      <c r="K271" s="164">
        <f t="shared" si="41"/>
        <v>0</v>
      </c>
      <c r="L271" s="32"/>
      <c r="M271" s="32"/>
      <c r="N271" s="32"/>
      <c r="O271" s="32"/>
      <c r="P271" s="32"/>
      <c r="Q271" s="32"/>
      <c r="R271" s="32"/>
      <c r="S271" s="32"/>
    </row>
    <row r="272" spans="1:19" s="107" customFormat="1" ht="12.75">
      <c r="A272" s="154"/>
      <c r="B272" s="116">
        <v>8</v>
      </c>
      <c r="C272" s="117" t="s">
        <v>327</v>
      </c>
      <c r="D272" s="118"/>
      <c r="E272" s="119"/>
      <c r="F272" s="170"/>
      <c r="G272" s="23"/>
      <c r="H272" s="23"/>
      <c r="I272" s="120"/>
      <c r="J272" s="120"/>
      <c r="K272" s="164"/>
      <c r="L272" s="32"/>
      <c r="M272" s="32"/>
      <c r="N272" s="32"/>
      <c r="O272" s="32"/>
      <c r="P272" s="32"/>
      <c r="Q272" s="32"/>
      <c r="R272" s="32"/>
      <c r="S272" s="32"/>
    </row>
    <row r="273" spans="1:19" s="107" customFormat="1" ht="12" customHeight="1">
      <c r="A273" s="154"/>
      <c r="B273" s="165" t="s">
        <v>160</v>
      </c>
      <c r="C273" s="162" t="s">
        <v>328</v>
      </c>
      <c r="D273" s="163">
        <v>30</v>
      </c>
      <c r="E273" s="163" t="s">
        <v>15</v>
      </c>
      <c r="F273" s="170">
        <f t="shared" si="42"/>
        <v>0</v>
      </c>
      <c r="G273" s="23">
        <f t="shared" si="43"/>
        <v>0</v>
      </c>
      <c r="H273" s="23">
        <f t="shared" si="36"/>
        <v>0</v>
      </c>
      <c r="I273" s="3"/>
      <c r="J273" s="4"/>
      <c r="K273" s="164">
        <f t="shared" si="41"/>
        <v>0</v>
      </c>
      <c r="L273" s="32"/>
      <c r="M273" s="32"/>
      <c r="N273" s="32"/>
      <c r="O273" s="32"/>
      <c r="P273" s="32"/>
      <c r="Q273" s="32"/>
      <c r="R273" s="32"/>
      <c r="S273" s="32"/>
    </row>
    <row r="274" spans="1:19" s="107" customFormat="1" ht="12" customHeight="1">
      <c r="A274" s="154"/>
      <c r="B274" s="165" t="s">
        <v>162</v>
      </c>
      <c r="C274" s="162" t="s">
        <v>329</v>
      </c>
      <c r="D274" s="163">
        <v>6</v>
      </c>
      <c r="E274" s="11" t="s">
        <v>14</v>
      </c>
      <c r="F274" s="170">
        <f aca="true" t="shared" si="44" ref="F274:F279">TRUNC(I274/(1+$K$4),2)</f>
        <v>0</v>
      </c>
      <c r="G274" s="23">
        <f aca="true" t="shared" si="45" ref="G274:G279">TRUNC(J274/(1+$K$4)/(1+$K$6),2)</f>
        <v>0</v>
      </c>
      <c r="H274" s="23">
        <f t="shared" si="36"/>
        <v>0</v>
      </c>
      <c r="I274" s="3"/>
      <c r="J274" s="4"/>
      <c r="K274" s="164">
        <f t="shared" si="41"/>
        <v>0</v>
      </c>
      <c r="L274" s="32"/>
      <c r="M274" s="32"/>
      <c r="N274" s="32"/>
      <c r="O274" s="32"/>
      <c r="P274" s="32"/>
      <c r="Q274" s="32"/>
      <c r="R274" s="32"/>
      <c r="S274" s="32"/>
    </row>
    <row r="275" spans="1:19" s="107" customFormat="1" ht="12.75">
      <c r="A275" s="154"/>
      <c r="B275" s="165" t="s">
        <v>163</v>
      </c>
      <c r="C275" s="162" t="s">
        <v>256</v>
      </c>
      <c r="D275" s="163">
        <v>15</v>
      </c>
      <c r="E275" s="163" t="s">
        <v>15</v>
      </c>
      <c r="F275" s="170">
        <f t="shared" si="44"/>
        <v>0</v>
      </c>
      <c r="G275" s="23">
        <f t="shared" si="45"/>
        <v>0</v>
      </c>
      <c r="H275" s="23">
        <f t="shared" si="36"/>
        <v>0</v>
      </c>
      <c r="I275" s="3"/>
      <c r="J275" s="4"/>
      <c r="K275" s="164">
        <f t="shared" si="41"/>
        <v>0</v>
      </c>
      <c r="L275" s="32"/>
      <c r="M275" s="32"/>
      <c r="N275" s="32"/>
      <c r="O275" s="32"/>
      <c r="P275" s="32"/>
      <c r="Q275" s="32"/>
      <c r="R275" s="32"/>
      <c r="S275" s="32"/>
    </row>
    <row r="276" spans="1:19" s="107" customFormat="1" ht="12.75">
      <c r="A276" s="154"/>
      <c r="B276" s="165" t="s">
        <v>164</v>
      </c>
      <c r="C276" s="162" t="s">
        <v>330</v>
      </c>
      <c r="D276" s="163">
        <v>12</v>
      </c>
      <c r="E276" s="11" t="s">
        <v>14</v>
      </c>
      <c r="F276" s="170">
        <f t="shared" si="44"/>
        <v>0</v>
      </c>
      <c r="G276" s="23">
        <f t="shared" si="45"/>
        <v>0</v>
      </c>
      <c r="H276" s="23">
        <f t="shared" si="36"/>
        <v>0</v>
      </c>
      <c r="I276" s="3"/>
      <c r="J276" s="4"/>
      <c r="K276" s="164">
        <f t="shared" si="41"/>
        <v>0</v>
      </c>
      <c r="L276" s="32"/>
      <c r="M276" s="32"/>
      <c r="N276" s="32"/>
      <c r="O276" s="32"/>
      <c r="P276" s="32"/>
      <c r="Q276" s="32"/>
      <c r="R276" s="32"/>
      <c r="S276" s="32"/>
    </row>
    <row r="277" spans="1:19" s="183" customFormat="1" ht="12.75">
      <c r="A277" s="154"/>
      <c r="B277" s="165" t="s">
        <v>165</v>
      </c>
      <c r="C277" s="162" t="s">
        <v>332</v>
      </c>
      <c r="D277" s="163">
        <v>15</v>
      </c>
      <c r="E277" s="11" t="s">
        <v>14</v>
      </c>
      <c r="F277" s="170">
        <f t="shared" si="44"/>
        <v>0</v>
      </c>
      <c r="G277" s="23">
        <f t="shared" si="45"/>
        <v>0</v>
      </c>
      <c r="H277" s="23">
        <f t="shared" si="36"/>
        <v>0</v>
      </c>
      <c r="I277" s="3"/>
      <c r="J277" s="4"/>
      <c r="K277" s="164">
        <f t="shared" si="41"/>
        <v>0</v>
      </c>
      <c r="L277" s="32"/>
      <c r="M277" s="32"/>
      <c r="N277" s="32"/>
      <c r="O277" s="32"/>
      <c r="P277" s="32"/>
      <c r="Q277" s="32"/>
      <c r="R277" s="32"/>
      <c r="S277" s="32"/>
    </row>
    <row r="278" spans="1:11" ht="12.75">
      <c r="A278" s="154"/>
      <c r="B278" s="116">
        <v>9</v>
      </c>
      <c r="C278" s="117" t="s">
        <v>333</v>
      </c>
      <c r="D278" s="118"/>
      <c r="E278" s="119"/>
      <c r="F278" s="170"/>
      <c r="G278" s="23"/>
      <c r="H278" s="23"/>
      <c r="I278" s="120"/>
      <c r="J278" s="120"/>
      <c r="K278" s="164"/>
    </row>
    <row r="279" spans="1:11" ht="25.5">
      <c r="A279" s="154"/>
      <c r="B279" s="165" t="s">
        <v>170</v>
      </c>
      <c r="C279" s="168" t="s">
        <v>334</v>
      </c>
      <c r="D279" s="163">
        <v>4</v>
      </c>
      <c r="E279" s="11" t="s">
        <v>14</v>
      </c>
      <c r="F279" s="170">
        <f t="shared" si="44"/>
        <v>0</v>
      </c>
      <c r="G279" s="23">
        <f t="shared" si="45"/>
        <v>0</v>
      </c>
      <c r="H279" s="23">
        <f t="shared" si="36"/>
        <v>0</v>
      </c>
      <c r="I279" s="3"/>
      <c r="J279" s="4"/>
      <c r="K279" s="164">
        <f t="shared" si="41"/>
        <v>0</v>
      </c>
    </row>
    <row r="280" spans="1:11" ht="25.5">
      <c r="A280" s="154"/>
      <c r="B280" s="165" t="s">
        <v>198</v>
      </c>
      <c r="C280" s="168" t="s">
        <v>335</v>
      </c>
      <c r="D280" s="163">
        <v>2</v>
      </c>
      <c r="E280" s="11" t="s">
        <v>14</v>
      </c>
      <c r="F280" s="170">
        <f aca="true" t="shared" si="46" ref="F280:F295">TRUNC(I280/(1+$K$4),2)</f>
        <v>0</v>
      </c>
      <c r="G280" s="23">
        <f aca="true" t="shared" si="47" ref="G280:G295">TRUNC(J280/(1+$K$4)/(1+$K$6),2)</f>
        <v>0</v>
      </c>
      <c r="H280" s="23">
        <f t="shared" si="36"/>
        <v>0</v>
      </c>
      <c r="I280" s="3"/>
      <c r="J280" s="4"/>
      <c r="K280" s="164">
        <f t="shared" si="41"/>
        <v>0</v>
      </c>
    </row>
    <row r="281" spans="1:11" ht="12.75">
      <c r="A281" s="154"/>
      <c r="B281" s="165" t="s">
        <v>344</v>
      </c>
      <c r="C281" s="162" t="s">
        <v>336</v>
      </c>
      <c r="D281" s="163">
        <v>140</v>
      </c>
      <c r="E281" s="163" t="s">
        <v>15</v>
      </c>
      <c r="F281" s="170">
        <f t="shared" si="46"/>
        <v>0</v>
      </c>
      <c r="G281" s="23">
        <f t="shared" si="47"/>
        <v>0</v>
      </c>
      <c r="H281" s="23">
        <f t="shared" si="36"/>
        <v>0</v>
      </c>
      <c r="I281" s="3"/>
      <c r="J281" s="4"/>
      <c r="K281" s="164">
        <f t="shared" si="41"/>
        <v>0</v>
      </c>
    </row>
    <row r="282" spans="1:11" ht="12.75">
      <c r="A282" s="154"/>
      <c r="B282" s="165" t="s">
        <v>347</v>
      </c>
      <c r="C282" s="162" t="s">
        <v>337</v>
      </c>
      <c r="D282" s="163">
        <v>200</v>
      </c>
      <c r="E282" s="163" t="s">
        <v>260</v>
      </c>
      <c r="F282" s="170">
        <f t="shared" si="46"/>
        <v>0</v>
      </c>
      <c r="G282" s="23">
        <f t="shared" si="47"/>
        <v>0</v>
      </c>
      <c r="H282" s="23">
        <f t="shared" si="36"/>
        <v>0</v>
      </c>
      <c r="I282" s="3"/>
      <c r="J282" s="4"/>
      <c r="K282" s="164">
        <f t="shared" si="41"/>
        <v>0</v>
      </c>
    </row>
    <row r="283" spans="1:11" ht="12.75">
      <c r="A283" s="154"/>
      <c r="B283" s="165" t="s">
        <v>349</v>
      </c>
      <c r="C283" s="162" t="s">
        <v>338</v>
      </c>
      <c r="D283" s="163">
        <v>10</v>
      </c>
      <c r="E283" s="163" t="s">
        <v>260</v>
      </c>
      <c r="F283" s="170">
        <f t="shared" si="46"/>
        <v>0</v>
      </c>
      <c r="G283" s="23">
        <f t="shared" si="47"/>
        <v>0</v>
      </c>
      <c r="H283" s="23">
        <f t="shared" si="36"/>
        <v>0</v>
      </c>
      <c r="I283" s="3"/>
      <c r="J283" s="4"/>
      <c r="K283" s="164">
        <f t="shared" si="41"/>
        <v>0</v>
      </c>
    </row>
    <row r="284" spans="1:11" ht="12.75">
      <c r="A284" s="184"/>
      <c r="B284" s="165" t="s">
        <v>389</v>
      </c>
      <c r="C284" s="185" t="s">
        <v>455</v>
      </c>
      <c r="D284" s="18">
        <v>1</v>
      </c>
      <c r="E284" s="186" t="s">
        <v>371</v>
      </c>
      <c r="F284" s="170">
        <f t="shared" si="46"/>
        <v>0</v>
      </c>
      <c r="G284" s="23">
        <f t="shared" si="47"/>
        <v>0</v>
      </c>
      <c r="H284" s="23">
        <f t="shared" si="36"/>
        <v>0</v>
      </c>
      <c r="I284" s="232"/>
      <c r="J284" s="232"/>
      <c r="K284" s="164">
        <f t="shared" si="41"/>
        <v>0</v>
      </c>
    </row>
    <row r="285" spans="1:11" ht="25.5">
      <c r="A285" s="154"/>
      <c r="B285" s="165" t="s">
        <v>390</v>
      </c>
      <c r="C285" s="168" t="s">
        <v>339</v>
      </c>
      <c r="D285" s="163">
        <v>2</v>
      </c>
      <c r="E285" s="11" t="s">
        <v>14</v>
      </c>
      <c r="F285" s="170">
        <f t="shared" si="46"/>
        <v>0</v>
      </c>
      <c r="G285" s="23">
        <f t="shared" si="47"/>
        <v>0</v>
      </c>
      <c r="H285" s="23">
        <f t="shared" si="36"/>
        <v>0</v>
      </c>
      <c r="I285" s="3"/>
      <c r="J285" s="4"/>
      <c r="K285" s="164">
        <f t="shared" si="41"/>
        <v>0</v>
      </c>
    </row>
    <row r="286" spans="1:11" ht="12.75">
      <c r="A286" s="154"/>
      <c r="B286" s="165" t="s">
        <v>456</v>
      </c>
      <c r="C286" s="162" t="s">
        <v>340</v>
      </c>
      <c r="D286" s="163">
        <v>1</v>
      </c>
      <c r="E286" s="11" t="s">
        <v>14</v>
      </c>
      <c r="F286" s="170">
        <f t="shared" si="46"/>
        <v>0</v>
      </c>
      <c r="G286" s="23">
        <f t="shared" si="47"/>
        <v>0</v>
      </c>
      <c r="H286" s="23">
        <f aca="true" t="shared" si="48" ref="H286:H302">SUM(F286:G286)*D286</f>
        <v>0</v>
      </c>
      <c r="I286" s="3"/>
      <c r="J286" s="4"/>
      <c r="K286" s="164">
        <f t="shared" si="41"/>
        <v>0</v>
      </c>
    </row>
    <row r="287" spans="1:11" ht="12.75">
      <c r="A287" s="184"/>
      <c r="B287" s="165" t="s">
        <v>457</v>
      </c>
      <c r="C287" s="187" t="s">
        <v>449</v>
      </c>
      <c r="D287" s="188">
        <v>10</v>
      </c>
      <c r="E287" s="189" t="s">
        <v>15</v>
      </c>
      <c r="F287" s="170">
        <f t="shared" si="46"/>
        <v>0</v>
      </c>
      <c r="G287" s="23">
        <f t="shared" si="47"/>
        <v>0</v>
      </c>
      <c r="H287" s="23">
        <f t="shared" si="48"/>
        <v>0</v>
      </c>
      <c r="I287" s="233"/>
      <c r="J287" s="233"/>
      <c r="K287" s="164">
        <f t="shared" si="41"/>
        <v>0</v>
      </c>
    </row>
    <row r="288" spans="1:11" ht="12.75">
      <c r="A288" s="184"/>
      <c r="B288" s="165" t="s">
        <v>458</v>
      </c>
      <c r="C288" s="187" t="s">
        <v>329</v>
      </c>
      <c r="D288" s="188">
        <v>5</v>
      </c>
      <c r="E288" s="189" t="s">
        <v>14</v>
      </c>
      <c r="F288" s="170">
        <f t="shared" si="46"/>
        <v>0</v>
      </c>
      <c r="G288" s="23">
        <f t="shared" si="47"/>
        <v>0</v>
      </c>
      <c r="H288" s="23">
        <f t="shared" si="48"/>
        <v>0</v>
      </c>
      <c r="I288" s="233"/>
      <c r="J288" s="233"/>
      <c r="K288" s="164">
        <f t="shared" si="41"/>
        <v>0</v>
      </c>
    </row>
    <row r="289" spans="1:11" ht="12.75">
      <c r="A289" s="184"/>
      <c r="B289" s="165" t="s">
        <v>459</v>
      </c>
      <c r="C289" s="187" t="s">
        <v>450</v>
      </c>
      <c r="D289" s="188">
        <v>2</v>
      </c>
      <c r="E289" s="189" t="s">
        <v>14</v>
      </c>
      <c r="F289" s="170">
        <f t="shared" si="46"/>
        <v>0</v>
      </c>
      <c r="G289" s="23">
        <f t="shared" si="47"/>
        <v>0</v>
      </c>
      <c r="H289" s="23">
        <f t="shared" si="48"/>
        <v>0</v>
      </c>
      <c r="I289" s="233"/>
      <c r="J289" s="233"/>
      <c r="K289" s="164">
        <f t="shared" si="41"/>
        <v>0</v>
      </c>
    </row>
    <row r="290" spans="1:11" ht="12.75">
      <c r="A290" s="184"/>
      <c r="B290" s="165" t="s">
        <v>460</v>
      </c>
      <c r="C290" s="187" t="s">
        <v>451</v>
      </c>
      <c r="D290" s="188">
        <v>1</v>
      </c>
      <c r="E290" s="189" t="s">
        <v>14</v>
      </c>
      <c r="F290" s="170">
        <f t="shared" si="46"/>
        <v>0</v>
      </c>
      <c r="G290" s="23">
        <f t="shared" si="47"/>
        <v>0</v>
      </c>
      <c r="H290" s="23">
        <f t="shared" si="48"/>
        <v>0</v>
      </c>
      <c r="I290" s="233"/>
      <c r="J290" s="233"/>
      <c r="K290" s="164">
        <f t="shared" si="41"/>
        <v>0</v>
      </c>
    </row>
    <row r="291" spans="1:11" ht="25.5">
      <c r="A291" s="184"/>
      <c r="B291" s="165" t="s">
        <v>461</v>
      </c>
      <c r="C291" s="187" t="s">
        <v>452</v>
      </c>
      <c r="D291" s="188">
        <v>2</v>
      </c>
      <c r="E291" s="189" t="s">
        <v>371</v>
      </c>
      <c r="F291" s="170">
        <f t="shared" si="46"/>
        <v>0</v>
      </c>
      <c r="G291" s="23">
        <f t="shared" si="47"/>
        <v>0</v>
      </c>
      <c r="H291" s="23">
        <f t="shared" si="48"/>
        <v>0</v>
      </c>
      <c r="I291" s="233"/>
      <c r="J291" s="233"/>
      <c r="K291" s="164">
        <f t="shared" si="41"/>
        <v>0</v>
      </c>
    </row>
    <row r="292" spans="1:11" ht="12.75">
      <c r="A292" s="184"/>
      <c r="B292" s="165" t="s">
        <v>462</v>
      </c>
      <c r="C292" s="187" t="s">
        <v>454</v>
      </c>
      <c r="D292" s="188">
        <v>1</v>
      </c>
      <c r="E292" s="189" t="s">
        <v>371</v>
      </c>
      <c r="F292" s="170">
        <f t="shared" si="46"/>
        <v>0</v>
      </c>
      <c r="G292" s="23">
        <f t="shared" si="47"/>
        <v>0</v>
      </c>
      <c r="H292" s="23">
        <f t="shared" si="48"/>
        <v>0</v>
      </c>
      <c r="I292" s="233"/>
      <c r="J292" s="233"/>
      <c r="K292" s="164">
        <f t="shared" si="41"/>
        <v>0</v>
      </c>
    </row>
    <row r="293" spans="1:11" ht="12.75">
      <c r="A293" s="184"/>
      <c r="B293" s="165" t="s">
        <v>463</v>
      </c>
      <c r="C293" s="187" t="s">
        <v>453</v>
      </c>
      <c r="D293" s="188">
        <v>3</v>
      </c>
      <c r="E293" s="189" t="s">
        <v>371</v>
      </c>
      <c r="F293" s="170">
        <f t="shared" si="46"/>
        <v>0</v>
      </c>
      <c r="G293" s="23">
        <f t="shared" si="47"/>
        <v>0</v>
      </c>
      <c r="H293" s="23">
        <f t="shared" si="48"/>
        <v>0</v>
      </c>
      <c r="I293" s="233"/>
      <c r="J293" s="233"/>
      <c r="K293" s="164">
        <f t="shared" si="41"/>
        <v>0</v>
      </c>
    </row>
    <row r="294" spans="1:11" ht="12.75">
      <c r="A294" s="154"/>
      <c r="B294" s="116">
        <v>10</v>
      </c>
      <c r="C294" s="117" t="s">
        <v>341</v>
      </c>
      <c r="D294" s="118"/>
      <c r="E294" s="119"/>
      <c r="F294" s="170"/>
      <c r="G294" s="23"/>
      <c r="H294" s="23"/>
      <c r="I294" s="120"/>
      <c r="J294" s="120"/>
      <c r="K294" s="164"/>
    </row>
    <row r="295" spans="1:11" ht="25.5">
      <c r="A295" s="154"/>
      <c r="B295" s="165" t="s">
        <v>203</v>
      </c>
      <c r="C295" s="168" t="s">
        <v>342</v>
      </c>
      <c r="D295" s="163">
        <v>30</v>
      </c>
      <c r="E295" s="11" t="s">
        <v>14</v>
      </c>
      <c r="F295" s="170">
        <f t="shared" si="46"/>
        <v>0</v>
      </c>
      <c r="G295" s="23">
        <f t="shared" si="47"/>
        <v>0</v>
      </c>
      <c r="H295" s="23">
        <f t="shared" si="48"/>
        <v>0</v>
      </c>
      <c r="I295" s="3"/>
      <c r="J295" s="4"/>
      <c r="K295" s="164">
        <f>SUM(I295,J295)*D295</f>
        <v>0</v>
      </c>
    </row>
    <row r="296" spans="1:11" ht="12.75">
      <c r="A296" s="154"/>
      <c r="B296" s="165" t="s">
        <v>211</v>
      </c>
      <c r="C296" s="168" t="s">
        <v>343</v>
      </c>
      <c r="D296" s="163">
        <v>5</v>
      </c>
      <c r="E296" s="11" t="s">
        <v>14</v>
      </c>
      <c r="F296" s="170">
        <f>TRUNC(I296/(1+$K$4),2)</f>
        <v>0</v>
      </c>
      <c r="G296" s="23">
        <f aca="true" t="shared" si="49" ref="G296:G302">TRUNC(J296/(1+$K$4)/(1+$K$6),2)</f>
        <v>0</v>
      </c>
      <c r="H296" s="23">
        <f t="shared" si="48"/>
        <v>0</v>
      </c>
      <c r="I296" s="3"/>
      <c r="J296" s="4"/>
      <c r="K296" s="164">
        <f aca="true" t="shared" si="50" ref="K296:K302">SUM(I296,J296)*D296</f>
        <v>0</v>
      </c>
    </row>
    <row r="297" spans="1:11" ht="12.75">
      <c r="A297" s="154"/>
      <c r="B297" s="165" t="s">
        <v>212</v>
      </c>
      <c r="C297" s="162" t="s">
        <v>345</v>
      </c>
      <c r="D297" s="163">
        <v>1</v>
      </c>
      <c r="E297" s="163" t="s">
        <v>346</v>
      </c>
      <c r="F297" s="170">
        <f>TRUNC(I297/(1+$K$4),2)</f>
        <v>0</v>
      </c>
      <c r="G297" s="23">
        <f t="shared" si="49"/>
        <v>0</v>
      </c>
      <c r="H297" s="23">
        <f t="shared" si="48"/>
        <v>0</v>
      </c>
      <c r="I297" s="3"/>
      <c r="J297" s="4"/>
      <c r="K297" s="164">
        <f t="shared" si="50"/>
        <v>0</v>
      </c>
    </row>
    <row r="298" spans="1:11" ht="12.75">
      <c r="A298" s="154"/>
      <c r="B298" s="165" t="s">
        <v>214</v>
      </c>
      <c r="C298" s="162" t="s">
        <v>348</v>
      </c>
      <c r="D298" s="163">
        <v>1</v>
      </c>
      <c r="E298" s="11" t="s">
        <v>14</v>
      </c>
      <c r="F298" s="170">
        <f>TRUNC(I298/(1+$K$4),2)</f>
        <v>0</v>
      </c>
      <c r="G298" s="23">
        <f t="shared" si="49"/>
        <v>0</v>
      </c>
      <c r="H298" s="23">
        <f t="shared" si="48"/>
        <v>0</v>
      </c>
      <c r="I298" s="3"/>
      <c r="J298" s="4"/>
      <c r="K298" s="164">
        <f t="shared" si="50"/>
        <v>0</v>
      </c>
    </row>
    <row r="299" spans="1:11" ht="25.5">
      <c r="A299" s="154"/>
      <c r="B299" s="165" t="s">
        <v>216</v>
      </c>
      <c r="C299" s="168" t="s">
        <v>350</v>
      </c>
      <c r="D299" s="163">
        <v>1</v>
      </c>
      <c r="E299" s="11" t="s">
        <v>14</v>
      </c>
      <c r="F299" s="170">
        <f>TRUNC(I299/(1+$K$4),2)</f>
        <v>0</v>
      </c>
      <c r="G299" s="23">
        <f t="shared" si="49"/>
        <v>0</v>
      </c>
      <c r="H299" s="23">
        <f t="shared" si="48"/>
        <v>0</v>
      </c>
      <c r="I299" s="3"/>
      <c r="J299" s="4"/>
      <c r="K299" s="164">
        <f t="shared" si="50"/>
        <v>0</v>
      </c>
    </row>
    <row r="300" spans="1:11" ht="12.75">
      <c r="A300" s="154"/>
      <c r="B300" s="165" t="s">
        <v>217</v>
      </c>
      <c r="C300" s="168" t="s">
        <v>404</v>
      </c>
      <c r="D300" s="163">
        <v>5</v>
      </c>
      <c r="E300" s="11" t="s">
        <v>371</v>
      </c>
      <c r="F300" s="23" t="s">
        <v>99</v>
      </c>
      <c r="G300" s="23">
        <f t="shared" si="49"/>
        <v>0</v>
      </c>
      <c r="H300" s="23">
        <f t="shared" si="48"/>
        <v>0</v>
      </c>
      <c r="I300" s="23" t="s">
        <v>99</v>
      </c>
      <c r="J300" s="4"/>
      <c r="K300" s="164">
        <f t="shared" si="50"/>
        <v>0</v>
      </c>
    </row>
    <row r="301" spans="1:11" ht="12.75">
      <c r="A301" s="154"/>
      <c r="B301" s="165" t="s">
        <v>219</v>
      </c>
      <c r="C301" s="168" t="s">
        <v>405</v>
      </c>
      <c r="D301" s="163">
        <v>1</v>
      </c>
      <c r="E301" s="11" t="s">
        <v>371</v>
      </c>
      <c r="F301" s="23" t="s">
        <v>99</v>
      </c>
      <c r="G301" s="23">
        <f t="shared" si="49"/>
        <v>0</v>
      </c>
      <c r="H301" s="23">
        <f t="shared" si="48"/>
        <v>0</v>
      </c>
      <c r="I301" s="23" t="s">
        <v>99</v>
      </c>
      <c r="J301" s="4"/>
      <c r="K301" s="164">
        <f t="shared" si="50"/>
        <v>0</v>
      </c>
    </row>
    <row r="302" spans="1:11" ht="12.75">
      <c r="A302" s="154"/>
      <c r="B302" s="165" t="s">
        <v>427</v>
      </c>
      <c r="C302" s="168" t="s">
        <v>406</v>
      </c>
      <c r="D302" s="163">
        <v>1</v>
      </c>
      <c r="E302" s="11" t="s">
        <v>371</v>
      </c>
      <c r="F302" s="23" t="s">
        <v>99</v>
      </c>
      <c r="G302" s="23">
        <f t="shared" si="49"/>
        <v>0</v>
      </c>
      <c r="H302" s="23">
        <f t="shared" si="48"/>
        <v>0</v>
      </c>
      <c r="I302" s="23" t="s">
        <v>99</v>
      </c>
      <c r="J302" s="4"/>
      <c r="K302" s="164">
        <f t="shared" si="50"/>
        <v>0</v>
      </c>
    </row>
    <row r="303" spans="1:11" ht="13.5" thickBot="1">
      <c r="A303" s="190"/>
      <c r="B303" s="190"/>
      <c r="C303" s="191" t="s">
        <v>100</v>
      </c>
      <c r="D303" s="192"/>
      <c r="E303" s="192"/>
      <c r="F303" s="143">
        <f>SUMPRODUCT(D156:D302,F156:F302)</f>
        <v>0</v>
      </c>
      <c r="G303" s="145">
        <f>SUMPRODUCT(D156:D302,G156:G302)</f>
        <v>0</v>
      </c>
      <c r="H303" s="193">
        <f>SUM(H156:H302)</f>
        <v>0</v>
      </c>
      <c r="I303" s="194">
        <f>SUMPRODUCT(D156:D302,I156:I302)</f>
        <v>0</v>
      </c>
      <c r="J303" s="145">
        <f>SUMPRODUCT(D156:D302,J156:J302)</f>
        <v>0</v>
      </c>
      <c r="K303" s="195">
        <f>SUM(K156:K302)</f>
        <v>0</v>
      </c>
    </row>
    <row r="304" spans="1:11" ht="13.5" thickBot="1">
      <c r="A304" s="196" t="s">
        <v>10</v>
      </c>
      <c r="B304" s="197"/>
      <c r="C304" s="196" t="s">
        <v>503</v>
      </c>
      <c r="D304" s="197"/>
      <c r="E304" s="197"/>
      <c r="F304" s="198">
        <f>F303+F153+F59</f>
        <v>0</v>
      </c>
      <c r="G304" s="199">
        <f>G303+G153+G59</f>
        <v>0</v>
      </c>
      <c r="H304" s="199">
        <f>H303+H153+H59</f>
        <v>0</v>
      </c>
      <c r="I304" s="199">
        <f>I303+I153+I59</f>
        <v>0</v>
      </c>
      <c r="J304" s="199">
        <f>J303+J153+J59</f>
        <v>0</v>
      </c>
      <c r="K304" s="200">
        <f>K59+K153+K303</f>
        <v>0</v>
      </c>
    </row>
    <row r="305" spans="1:11" ht="12.75">
      <c r="A305" s="201"/>
      <c r="B305" s="202"/>
      <c r="C305" s="202" t="s">
        <v>504</v>
      </c>
      <c r="D305" s="202"/>
      <c r="E305" s="202"/>
      <c r="F305" s="203"/>
      <c r="G305" s="203">
        <v>10</v>
      </c>
      <c r="H305" s="204" t="s">
        <v>505</v>
      </c>
      <c r="I305" s="202"/>
      <c r="J305" s="205">
        <f>(K304)*(G305*0.01)</f>
        <v>0</v>
      </c>
      <c r="K305" s="206">
        <f>ROUND(J305,2)</f>
        <v>0</v>
      </c>
    </row>
    <row r="306" spans="1:11" ht="12.75">
      <c r="A306" s="207"/>
      <c r="B306" s="208"/>
      <c r="C306" s="209" t="s">
        <v>506</v>
      </c>
      <c r="D306" s="208"/>
      <c r="E306" s="208"/>
      <c r="F306" s="210"/>
      <c r="G306" s="210"/>
      <c r="H306" s="211"/>
      <c r="I306" s="212">
        <f>I304</f>
        <v>0</v>
      </c>
      <c r="J306" s="213">
        <f>J305+J304</f>
        <v>0</v>
      </c>
      <c r="K306" s="214">
        <f>K304+K305</f>
        <v>0</v>
      </c>
    </row>
  </sheetData>
  <sheetProtection password="C150" sheet="1"/>
  <mergeCells count="33">
    <mergeCell ref="A1:H2"/>
    <mergeCell ref="I1:K2"/>
    <mergeCell ref="A3:H3"/>
    <mergeCell ref="A4:H4"/>
    <mergeCell ref="I4:J4"/>
    <mergeCell ref="A5:H5"/>
    <mergeCell ref="A6:H6"/>
    <mergeCell ref="I6:J6"/>
    <mergeCell ref="A7:H7"/>
    <mergeCell ref="G252:G256"/>
    <mergeCell ref="C10:F10"/>
    <mergeCell ref="H10:K10"/>
    <mergeCell ref="A12:A13"/>
    <mergeCell ref="F12:G12"/>
    <mergeCell ref="D12:D13"/>
    <mergeCell ref="I12:J12"/>
    <mergeCell ref="E12:E13"/>
    <mergeCell ref="J252:J256"/>
    <mergeCell ref="K252:K256"/>
    <mergeCell ref="I252:I256"/>
    <mergeCell ref="B252:B256"/>
    <mergeCell ref="D252:D256"/>
    <mergeCell ref="E252:E256"/>
    <mergeCell ref="C11:F11"/>
    <mergeCell ref="H11:K11"/>
    <mergeCell ref="A9:K9"/>
    <mergeCell ref="A10:B10"/>
    <mergeCell ref="A11:B11"/>
    <mergeCell ref="H252:H256"/>
    <mergeCell ref="F252:F256"/>
    <mergeCell ref="B12:B13"/>
    <mergeCell ref="C12:C13"/>
    <mergeCell ref="A252:A256"/>
  </mergeCells>
  <printOptions horizontalCentered="1"/>
  <pageMargins left="0.2362204724409449" right="0.2362204724409449" top="1.0236220472440944" bottom="0.4330708661417323" header="0.2362204724409449" footer="0.15748031496062992"/>
  <pageSetup fitToHeight="0" horizontalDpi="600" verticalDpi="600" orientation="landscape" paperSize="9" scale="90" r:id="rId3"/>
  <headerFooter alignWithMargins="0">
    <oddHeader xml:space="preserve">&amp;L&amp;"Lucida Grande,Regular"&amp;12&amp;K000000&amp;G
&amp;10BANCO DO ESTADO DO RIO GRANDE DO SUL S. A.
UNIDADE DE ENGENHARIA&amp;12
&amp;R&amp;"Lucida Grande,Regular"&amp;8&amp;K000000FOLHA &amp;P/&amp;N
[AG. RESTINGA SECA ]      </oddHeader>
    <oddFooter>&amp;L&amp;8ÁREA:                              EXEC.:                        CONF.:                            AUTORIZ.:                       
           &amp;R&amp;8FORNECEDOR:                                                                    DATA: __/__/__     
&amp;6&amp;F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Andre</dc:creator>
  <cp:keywords/>
  <dc:description/>
  <cp:lastModifiedBy>Ricardo Andrejew Ferreira</cp:lastModifiedBy>
  <cp:lastPrinted>2018-03-27T19:36:13Z</cp:lastPrinted>
  <dcterms:created xsi:type="dcterms:W3CDTF">2000-05-25T11:19:14Z</dcterms:created>
  <dcterms:modified xsi:type="dcterms:W3CDTF">2018-04-11T18:10:00Z</dcterms:modified>
  <cp:category/>
  <cp:version/>
  <cp:contentType/>
  <cp:contentStatus/>
</cp:coreProperties>
</file>